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120" yWindow="30" windowWidth="11820" windowHeight="6735" tabRatio="490" firstSheet="2" activeTab="2"/>
  </bookViews>
  <sheets>
    <sheet name="SUM" sheetId="1" state="very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 name="12" sheetId="15" r:id="rId15"/>
    <sheet name="13" sheetId="16" r:id="rId16"/>
    <sheet name="14" sheetId="17" r:id="rId17"/>
    <sheet name="15" sheetId="18" r:id="rId18"/>
    <sheet name="16" sheetId="19" r:id="rId19"/>
    <sheet name="17" sheetId="20" r:id="rId20"/>
  </sheets>
  <externalReferences>
    <externalReference r:id="rId23"/>
    <externalReference r:id="rId24"/>
    <externalReference r:id="rId25"/>
    <externalReference r:id="rId26"/>
    <externalReference r:id="rId27"/>
  </externalReferences>
  <definedNames>
    <definedName name="_xlfn.BAHTTEXT" hidden="1">#NAME?</definedName>
    <definedName name="A1I00" localSheetId="5">'[3]Anexo I'!#REF!</definedName>
    <definedName name="A1I00" localSheetId="6">'[3]Anexo I'!#REF!</definedName>
    <definedName name="A1I00" localSheetId="9">'[3]Anexo I'!#REF!</definedName>
    <definedName name="A1I00" localSheetId="10">'[3]Anexo I'!#REF!</definedName>
    <definedName name="A1I00" localSheetId="11">'[3]Anexo I'!#REF!</definedName>
    <definedName name="A1I00" localSheetId="13">'[3]Anexo I'!#REF!</definedName>
    <definedName name="A1I00" localSheetId="14">'[3]Anexo I'!#REF!</definedName>
    <definedName name="A1I00" localSheetId="15">'[3]Anexo I'!#REF!</definedName>
    <definedName name="A1I00" localSheetId="16">'[3]Anexo I'!#REF!</definedName>
    <definedName name="A1I00" localSheetId="17">'[3]Anexo I'!#REF!</definedName>
    <definedName name="A1I00" localSheetId="19">'[3]Anexo I'!#REF!</definedName>
    <definedName name="A1I00">'[3]Anexo I'!#REF!</definedName>
    <definedName name="A1I014">'[3]Anexo I'!$BK$29</definedName>
    <definedName name="A1I022" localSheetId="5">'[3]Anexo I'!#REF!</definedName>
    <definedName name="A1I022" localSheetId="6">'[3]Anexo I'!#REF!</definedName>
    <definedName name="A1I022" localSheetId="9">'[3]Anexo I'!#REF!</definedName>
    <definedName name="A1I022" localSheetId="10">'[3]Anexo I'!#REF!</definedName>
    <definedName name="A1I022" localSheetId="11">'[3]Anexo I'!#REF!</definedName>
    <definedName name="A1I022" localSheetId="13">'[3]Anexo I'!#REF!</definedName>
    <definedName name="A1I022" localSheetId="14">'[3]Anexo I'!#REF!</definedName>
    <definedName name="A1I022" localSheetId="15">'[3]Anexo I'!#REF!</definedName>
    <definedName name="A1I022" localSheetId="16">'[3]Anexo I'!#REF!</definedName>
    <definedName name="A1I022" localSheetId="17">'[3]Anexo I'!#REF!</definedName>
    <definedName name="A1I022" localSheetId="19">'[3]Anexo I'!#REF!</definedName>
    <definedName name="A1I022">'[3]Anexo I'!#REF!</definedName>
    <definedName name="A1I023" localSheetId="5">'[3]Anexo I'!#REF!</definedName>
    <definedName name="A1I023" localSheetId="6">'[3]Anexo I'!#REF!</definedName>
    <definedName name="A1I023" localSheetId="9">'[3]Anexo I'!#REF!</definedName>
    <definedName name="A1I023" localSheetId="10">'[3]Anexo I'!#REF!</definedName>
    <definedName name="A1I023" localSheetId="11">'[3]Anexo I'!#REF!</definedName>
    <definedName name="A1I023" localSheetId="13">'[3]Anexo I'!#REF!</definedName>
    <definedName name="A1I023" localSheetId="14">'[3]Anexo I'!#REF!</definedName>
    <definedName name="A1I023" localSheetId="15">'[3]Anexo I'!#REF!</definedName>
    <definedName name="A1I023" localSheetId="16">'[3]Anexo I'!#REF!</definedName>
    <definedName name="A1I023" localSheetId="17">'[3]Anexo I'!#REF!</definedName>
    <definedName name="A1I023" localSheetId="19">'[3]Anexo I'!#REF!</definedName>
    <definedName name="A1I023">'[3]Anexo I'!#REF!</definedName>
    <definedName name="A1I024" localSheetId="5">'[3]Anexo I'!#REF!</definedName>
    <definedName name="A1I024" localSheetId="6">'[3]Anexo I'!#REF!</definedName>
    <definedName name="A1I024" localSheetId="9">'[3]Anexo I'!#REF!</definedName>
    <definedName name="A1I024" localSheetId="10">'[3]Anexo I'!#REF!</definedName>
    <definedName name="A1I024" localSheetId="11">'[3]Anexo I'!#REF!</definedName>
    <definedName name="A1I024" localSheetId="13">'[3]Anexo I'!#REF!</definedName>
    <definedName name="A1I024" localSheetId="14">'[3]Anexo I'!#REF!</definedName>
    <definedName name="A1I024" localSheetId="15">'[3]Anexo I'!#REF!</definedName>
    <definedName name="A1I024" localSheetId="16">'[3]Anexo I'!#REF!</definedName>
    <definedName name="A1I024" localSheetId="17">'[3]Anexo I'!#REF!</definedName>
    <definedName name="A1I024" localSheetId="19">'[3]Anexo I'!#REF!</definedName>
    <definedName name="A1I024">'[3]Anexo I'!#REF!</definedName>
    <definedName name="A1I025" localSheetId="5">'[3]Anexo I'!#REF!</definedName>
    <definedName name="A1I025" localSheetId="6">'[3]Anexo I'!#REF!</definedName>
    <definedName name="A1I025" localSheetId="9">'[3]Anexo I'!#REF!</definedName>
    <definedName name="A1I025" localSheetId="10">'[3]Anexo I'!#REF!</definedName>
    <definedName name="A1I025" localSheetId="11">'[3]Anexo I'!#REF!</definedName>
    <definedName name="A1I025" localSheetId="13">'[3]Anexo I'!#REF!</definedName>
    <definedName name="A1I025" localSheetId="14">'[3]Anexo I'!#REF!</definedName>
    <definedName name="A1I025" localSheetId="15">'[3]Anexo I'!#REF!</definedName>
    <definedName name="A1I025" localSheetId="16">'[3]Anexo I'!#REF!</definedName>
    <definedName name="A1I025" localSheetId="17">'[3]Anexo I'!#REF!</definedName>
    <definedName name="A1I025" localSheetId="19">'[3]Anexo I'!#REF!</definedName>
    <definedName name="A1I025">'[3]Anexo I'!#REF!</definedName>
    <definedName name="A1I026" localSheetId="5">'[3]Anexo I'!#REF!</definedName>
    <definedName name="A1I026" localSheetId="6">'[3]Anexo I'!#REF!</definedName>
    <definedName name="A1I026" localSheetId="9">'[3]Anexo I'!#REF!</definedName>
    <definedName name="A1I026" localSheetId="10">'[3]Anexo I'!#REF!</definedName>
    <definedName name="A1I026" localSheetId="11">'[3]Anexo I'!#REF!</definedName>
    <definedName name="A1I026" localSheetId="13">'[3]Anexo I'!#REF!</definedName>
    <definedName name="A1I026" localSheetId="14">'[3]Anexo I'!#REF!</definedName>
    <definedName name="A1I026" localSheetId="15">'[3]Anexo I'!#REF!</definedName>
    <definedName name="A1I026" localSheetId="16">'[3]Anexo I'!#REF!</definedName>
    <definedName name="A1I026" localSheetId="17">'[3]Anexo I'!#REF!</definedName>
    <definedName name="A1I026" localSheetId="19">'[3]Anexo I'!#REF!</definedName>
    <definedName name="A1I026">'[3]Anexo I'!#REF!</definedName>
    <definedName name="A1I027" localSheetId="5">'[3]Anexo I'!#REF!</definedName>
    <definedName name="A1I027" localSheetId="6">'[3]Anexo I'!#REF!</definedName>
    <definedName name="A1I027" localSheetId="9">'[3]Anexo I'!#REF!</definedName>
    <definedName name="A1I027" localSheetId="10">'[3]Anexo I'!#REF!</definedName>
    <definedName name="A1I027" localSheetId="11">'[3]Anexo I'!#REF!</definedName>
    <definedName name="A1I027" localSheetId="13">'[3]Anexo I'!#REF!</definedName>
    <definedName name="A1I027" localSheetId="14">'[3]Anexo I'!#REF!</definedName>
    <definedName name="A1I027" localSheetId="15">'[3]Anexo I'!#REF!</definedName>
    <definedName name="A1I027" localSheetId="16">'[3]Anexo I'!#REF!</definedName>
    <definedName name="A1I027" localSheetId="17">'[3]Anexo I'!#REF!</definedName>
    <definedName name="A1I027" localSheetId="19">'[3]Anexo I'!#REF!</definedName>
    <definedName name="A1I027">'[3]Anexo I'!#REF!</definedName>
    <definedName name="A1I034">'[3]Anexo I'!$BK$43</definedName>
    <definedName name="A1I040" localSheetId="5">'[3]Anexo I'!#REF!</definedName>
    <definedName name="A1I040" localSheetId="6">'[3]Anexo I'!#REF!</definedName>
    <definedName name="A1I040" localSheetId="9">'[3]Anexo I'!#REF!</definedName>
    <definedName name="A1I040" localSheetId="10">'[3]Anexo I'!#REF!</definedName>
    <definedName name="A1I040" localSheetId="11">'[3]Anexo I'!#REF!</definedName>
    <definedName name="A1I040" localSheetId="13">'[3]Anexo I'!#REF!</definedName>
    <definedName name="A1I040" localSheetId="14">'[3]Anexo I'!#REF!</definedName>
    <definedName name="A1I040" localSheetId="15">'[3]Anexo I'!#REF!</definedName>
    <definedName name="A1I040" localSheetId="16">'[3]Anexo I'!#REF!</definedName>
    <definedName name="A1I040" localSheetId="17">'[3]Anexo I'!#REF!</definedName>
    <definedName name="A1I040" localSheetId="19">'[3]Anexo I'!#REF!</definedName>
    <definedName name="A1I040">'[3]Anexo I'!#REF!</definedName>
    <definedName name="A1I051" localSheetId="5">'[3]Anexo I'!#REF!</definedName>
    <definedName name="A1I051" localSheetId="6">'[3]Anexo I'!#REF!</definedName>
    <definedName name="A1I051" localSheetId="9">'[3]Anexo I'!#REF!</definedName>
    <definedName name="A1I051" localSheetId="10">'[3]Anexo I'!#REF!</definedName>
    <definedName name="A1I051" localSheetId="11">'[3]Anexo I'!#REF!</definedName>
    <definedName name="A1I051" localSheetId="13">'[3]Anexo I'!#REF!</definedName>
    <definedName name="A1I051" localSheetId="14">'[3]Anexo I'!#REF!</definedName>
    <definedName name="A1I051" localSheetId="15">'[3]Anexo I'!#REF!</definedName>
    <definedName name="A1I051" localSheetId="16">'[3]Anexo I'!#REF!</definedName>
    <definedName name="A1I051" localSheetId="17">'[3]Anexo I'!#REF!</definedName>
    <definedName name="A1I051" localSheetId="19">'[3]Anexo I'!#REF!</definedName>
    <definedName name="A1I051">'[3]Anexo I'!#REF!</definedName>
    <definedName name="A1I061">'[3]Anexo I'!$BK$68</definedName>
    <definedName name="A1I068">'[3]Anexo I'!$BK$75</definedName>
    <definedName name="A1I069">'[3]Anexo I'!$BK$76</definedName>
    <definedName name="AnexoI_DemRecArr_Fls" localSheetId="5">'BDValores'!#REF!</definedName>
    <definedName name="AnexoI_DemRecArr_Fls" localSheetId="6">'BDValores'!#REF!</definedName>
    <definedName name="AnexoI_DemRecArr_Fls" localSheetId="9">'BDValores'!#REF!</definedName>
    <definedName name="AnexoI_DemRecArr_Fls" localSheetId="10">'BDValores'!#REF!</definedName>
    <definedName name="AnexoI_DemRecArr_Fls" localSheetId="11">'BDValores'!#REF!</definedName>
    <definedName name="AnexoI_DemRecArr_Fls" localSheetId="13">'BDValores'!#REF!</definedName>
    <definedName name="AnexoI_DemRecArr_Fls" localSheetId="14">'BDValores'!#REF!</definedName>
    <definedName name="AnexoI_DemRecArr_Fls" localSheetId="15">'BDValores'!#REF!</definedName>
    <definedName name="AnexoI_DemRecArr_Fls" localSheetId="16">'BDValores'!#REF!</definedName>
    <definedName name="AnexoI_DemRecArr_Fls" localSheetId="17">'BDValores'!#REF!</definedName>
    <definedName name="AnexoI_DemRecArr_Fls" localSheetId="19">'BDValores'!#REF!</definedName>
    <definedName name="AnexoI_DemRecArr_Fls">'BDValores'!#REF!</definedName>
    <definedName name="AnRecAplicFinFMS" localSheetId="5">'BDValores'!#REF!</definedName>
    <definedName name="AnRecAplicFinFMS" localSheetId="6">'BDValores'!#REF!</definedName>
    <definedName name="AnRecAplicFinFMS" localSheetId="9">'BDValores'!#REF!</definedName>
    <definedName name="AnRecAplicFinFMS" localSheetId="10">'BDValores'!#REF!</definedName>
    <definedName name="AnRecAplicFinFMS" localSheetId="11">'BDValores'!#REF!</definedName>
    <definedName name="AnRecAplicFinFMS" localSheetId="13">'BDValores'!#REF!</definedName>
    <definedName name="AnRecAplicFinFMS" localSheetId="14">'BDValores'!#REF!</definedName>
    <definedName name="AnRecAplicFinFMS" localSheetId="15">'BDValores'!#REF!</definedName>
    <definedName name="AnRecAplicFinFMS" localSheetId="16">'BDValores'!#REF!</definedName>
    <definedName name="AnRecAplicFinFMS" localSheetId="17">'BDValores'!#REF!</definedName>
    <definedName name="AnRecAplicFinFMS" localSheetId="19">'BDValores'!#REF!</definedName>
    <definedName name="AnRecAplicFinFMS">'BDValores'!#REF!</definedName>
    <definedName name="AnRecAplicFinFMSFnt" localSheetId="5">'BDValores'!#REF!</definedName>
    <definedName name="AnRecAplicFinFMSFnt" localSheetId="6">'BDValores'!#REF!</definedName>
    <definedName name="AnRecAplicFinFMSFnt" localSheetId="9">'BDValores'!#REF!</definedName>
    <definedName name="AnRecAplicFinFMSFnt" localSheetId="10">'BDValores'!#REF!</definedName>
    <definedName name="AnRecAplicFinFMSFnt" localSheetId="11">'BDValores'!#REF!</definedName>
    <definedName name="AnRecAplicFinFMSFnt" localSheetId="13">'BDValores'!#REF!</definedName>
    <definedName name="AnRecAplicFinFMSFnt" localSheetId="14">'BDValores'!#REF!</definedName>
    <definedName name="AnRecAplicFinFMSFnt" localSheetId="15">'BDValores'!#REF!</definedName>
    <definedName name="AnRecAplicFinFMSFnt" localSheetId="16">'BDValores'!#REF!</definedName>
    <definedName name="AnRecAplicFinFMSFnt" localSheetId="17">'BDValores'!#REF!</definedName>
    <definedName name="AnRecAplicFinFMSFnt" localSheetId="19">'BDValores'!#REF!</definedName>
    <definedName name="AnRecAplicFinFMSFnt">'BDValores'!#REF!</definedName>
    <definedName name="AnRecAplicFinFundeb" localSheetId="5">'BDValores'!#REF!</definedName>
    <definedName name="AnRecAplicFinFundeb" localSheetId="6">'BDValores'!#REF!</definedName>
    <definedName name="AnRecAplicFinFundeb" localSheetId="9">'BDValores'!#REF!</definedName>
    <definedName name="AnRecAplicFinFundeb" localSheetId="10">'BDValores'!#REF!</definedName>
    <definedName name="AnRecAplicFinFundeb" localSheetId="11">'BDValores'!#REF!</definedName>
    <definedName name="AnRecAplicFinFundeb" localSheetId="13">'BDValores'!#REF!</definedName>
    <definedName name="AnRecAplicFinFundeb" localSheetId="14">'BDValores'!#REF!</definedName>
    <definedName name="AnRecAplicFinFundeb" localSheetId="15">'BDValores'!#REF!</definedName>
    <definedName name="AnRecAplicFinFundeb" localSheetId="16">'BDValores'!#REF!</definedName>
    <definedName name="AnRecAplicFinFundeb" localSheetId="17">'BDValores'!#REF!</definedName>
    <definedName name="AnRecAplicFinFundeb" localSheetId="19">'BDValores'!#REF!</definedName>
    <definedName name="AnRecAplicFinFundeb">'BDValores'!#REF!</definedName>
    <definedName name="AnRecAplicFinFundebFnt" localSheetId="5">'BDValores'!#REF!</definedName>
    <definedName name="AnRecAplicFinFundebFnt" localSheetId="6">'BDValores'!#REF!</definedName>
    <definedName name="AnRecAplicFinFundebFnt" localSheetId="9">'BDValores'!#REF!</definedName>
    <definedName name="AnRecAplicFinFundebFnt" localSheetId="10">'BDValores'!#REF!</definedName>
    <definedName name="AnRecAplicFinFundebFnt" localSheetId="11">'BDValores'!#REF!</definedName>
    <definedName name="AnRecAplicFinFundebFnt" localSheetId="13">'BDValores'!#REF!</definedName>
    <definedName name="AnRecAplicFinFundebFnt" localSheetId="14">'BDValores'!#REF!</definedName>
    <definedName name="AnRecAplicFinFundebFnt" localSheetId="15">'BDValores'!#REF!</definedName>
    <definedName name="AnRecAplicFinFundebFnt" localSheetId="16">'BDValores'!#REF!</definedName>
    <definedName name="AnRecAplicFinFundebFnt" localSheetId="17">'BDValores'!#REF!</definedName>
    <definedName name="AnRecAplicFinFundebFnt" localSheetId="19">'BDValores'!#REF!</definedName>
    <definedName name="AnRecAplicFinFundebFnt">'BDValores'!#REF!</definedName>
    <definedName name="AnRecComplUniaoFundeb" localSheetId="5">'BDValores'!#REF!</definedName>
    <definedName name="AnRecComplUniaoFundeb" localSheetId="6">'BDValores'!#REF!</definedName>
    <definedName name="AnRecComplUniaoFundeb" localSheetId="9">'BDValores'!#REF!</definedName>
    <definedName name="AnRecComplUniaoFundeb" localSheetId="10">'BDValores'!#REF!</definedName>
    <definedName name="AnRecComplUniaoFundeb" localSheetId="11">'BDValores'!#REF!</definedName>
    <definedName name="AnRecComplUniaoFundeb" localSheetId="13">'BDValores'!#REF!</definedName>
    <definedName name="AnRecComplUniaoFundeb" localSheetId="14">'BDValores'!#REF!</definedName>
    <definedName name="AnRecComplUniaoFundeb" localSheetId="15">'BDValores'!#REF!</definedName>
    <definedName name="AnRecComplUniaoFundeb" localSheetId="16">'BDValores'!#REF!</definedName>
    <definedName name="AnRecComplUniaoFundeb" localSheetId="17">'BDValores'!#REF!</definedName>
    <definedName name="AnRecComplUniaoFundeb" localSheetId="19">'BDValores'!#REF!</definedName>
    <definedName name="AnRecComplUniaoFundeb">'BDValores'!#REF!</definedName>
    <definedName name="AnRecComplUniaoFundebFnt" localSheetId="5">'BDValores'!#REF!</definedName>
    <definedName name="AnRecComplUniaoFundebFnt" localSheetId="6">'BDValores'!#REF!</definedName>
    <definedName name="AnRecComplUniaoFundebFnt" localSheetId="9">'BDValores'!#REF!</definedName>
    <definedName name="AnRecComplUniaoFundebFnt" localSheetId="10">'BDValores'!#REF!</definedName>
    <definedName name="AnRecComplUniaoFundebFnt" localSheetId="11">'BDValores'!#REF!</definedName>
    <definedName name="AnRecComplUniaoFundebFnt" localSheetId="13">'BDValores'!#REF!</definedName>
    <definedName name="AnRecComplUniaoFundebFnt" localSheetId="14">'BDValores'!#REF!</definedName>
    <definedName name="AnRecComplUniaoFundebFnt" localSheetId="15">'BDValores'!#REF!</definedName>
    <definedName name="AnRecComplUniaoFundebFnt" localSheetId="16">'BDValores'!#REF!</definedName>
    <definedName name="AnRecComplUniaoFundebFnt" localSheetId="17">'BDValores'!#REF!</definedName>
    <definedName name="AnRecComplUniaoFundebFnt" localSheetId="19">'BDValores'!#REF!</definedName>
    <definedName name="AnRecComplUniaoFundebFnt">'BDValores'!#REF!</definedName>
    <definedName name="AnRecDivAtTribPrinc" localSheetId="5">'BDValores'!#REF!</definedName>
    <definedName name="AnRecDivAtTribPrinc" localSheetId="6">'BDValores'!#REF!</definedName>
    <definedName name="AnRecDivAtTribPrinc" localSheetId="9">'BDValores'!#REF!</definedName>
    <definedName name="AnRecDivAtTribPrinc" localSheetId="10">'BDValores'!#REF!</definedName>
    <definedName name="AnRecDivAtTribPrinc" localSheetId="11">'BDValores'!#REF!</definedName>
    <definedName name="AnRecDivAtTribPrinc" localSheetId="13">'BDValores'!#REF!</definedName>
    <definedName name="AnRecDivAtTribPrinc" localSheetId="14">'BDValores'!#REF!</definedName>
    <definedName name="AnRecDivAtTribPrinc" localSheetId="15">'BDValores'!#REF!</definedName>
    <definedName name="AnRecDivAtTribPrinc" localSheetId="16">'BDValores'!#REF!</definedName>
    <definedName name="AnRecDivAtTribPrinc" localSheetId="17">'BDValores'!#REF!</definedName>
    <definedName name="AnRecDivAtTribPrinc" localSheetId="19">'BDValores'!#REF!</definedName>
    <definedName name="AnRecDivAtTribPrinc">'BDValores'!#REF!</definedName>
    <definedName name="AnRecDivAtTribPrincFnt" localSheetId="5">'BDValores'!#REF!</definedName>
    <definedName name="AnRecDivAtTribPrincFnt" localSheetId="6">'BDValores'!#REF!</definedName>
    <definedName name="AnRecDivAtTribPrincFnt" localSheetId="9">'BDValores'!#REF!</definedName>
    <definedName name="AnRecDivAtTribPrincFnt" localSheetId="10">'BDValores'!#REF!</definedName>
    <definedName name="AnRecDivAtTribPrincFnt" localSheetId="11">'BDValores'!#REF!</definedName>
    <definedName name="AnRecDivAtTribPrincFnt" localSheetId="13">'BDValores'!#REF!</definedName>
    <definedName name="AnRecDivAtTribPrincFnt" localSheetId="14">'BDValores'!#REF!</definedName>
    <definedName name="AnRecDivAtTribPrincFnt" localSheetId="15">'BDValores'!#REF!</definedName>
    <definedName name="AnRecDivAtTribPrincFnt" localSheetId="16">'BDValores'!#REF!</definedName>
    <definedName name="AnRecDivAtTribPrincFnt" localSheetId="17">'BDValores'!#REF!</definedName>
    <definedName name="AnRecDivAtTribPrincFnt" localSheetId="19">'BDValores'!#REF!</definedName>
    <definedName name="AnRecDivAtTribPrincFnt">'BDValores'!#REF!</definedName>
    <definedName name="AnRecFPM" localSheetId="5">'BDValores'!#REF!</definedName>
    <definedName name="AnRecFPM" localSheetId="6">'BDValores'!#REF!</definedName>
    <definedName name="AnRecFPM" localSheetId="9">'BDValores'!#REF!</definedName>
    <definedName name="AnRecFPM" localSheetId="10">'BDValores'!#REF!</definedName>
    <definedName name="AnRecFPM" localSheetId="11">'BDValores'!#REF!</definedName>
    <definedName name="AnRecFPM" localSheetId="13">'BDValores'!#REF!</definedName>
    <definedName name="AnRecFPM" localSheetId="14">'BDValores'!#REF!</definedName>
    <definedName name="AnRecFPM" localSheetId="15">'BDValores'!#REF!</definedName>
    <definedName name="AnRecFPM" localSheetId="16">'BDValores'!#REF!</definedName>
    <definedName name="AnRecFPM" localSheetId="17">'BDValores'!#REF!</definedName>
    <definedName name="AnRecFPM" localSheetId="19">'BDValores'!#REF!</definedName>
    <definedName name="AnRecFPM">'BDValores'!#REF!</definedName>
    <definedName name="AnRecFPMFnt" localSheetId="5">'BDValores'!#REF!</definedName>
    <definedName name="AnRecFPMFnt" localSheetId="6">'BDValores'!#REF!</definedName>
    <definedName name="AnRecFPMFnt" localSheetId="9">'BDValores'!#REF!</definedName>
    <definedName name="AnRecFPMFnt" localSheetId="10">'BDValores'!#REF!</definedName>
    <definedName name="AnRecFPMFnt" localSheetId="11">'BDValores'!#REF!</definedName>
    <definedName name="AnRecFPMFnt" localSheetId="13">'BDValores'!#REF!</definedName>
    <definedName name="AnRecFPMFnt" localSheetId="14">'BDValores'!#REF!</definedName>
    <definedName name="AnRecFPMFnt" localSheetId="15">'BDValores'!#REF!</definedName>
    <definedName name="AnRecFPMFnt" localSheetId="16">'BDValores'!#REF!</definedName>
    <definedName name="AnRecFPMFnt" localSheetId="17">'BDValores'!#REF!</definedName>
    <definedName name="AnRecFPMFnt" localSheetId="19">'BDValores'!#REF!</definedName>
    <definedName name="AnRecFPMFnt">'BDValores'!#REF!</definedName>
    <definedName name="AnRecICMS" localSheetId="5">'BDValores'!#REF!</definedName>
    <definedName name="AnRecICMS" localSheetId="6">'BDValores'!#REF!</definedName>
    <definedName name="AnRecICMS" localSheetId="9">'BDValores'!#REF!</definedName>
    <definedName name="AnRecICMS" localSheetId="10">'BDValores'!#REF!</definedName>
    <definedName name="AnRecICMS" localSheetId="11">'BDValores'!#REF!</definedName>
    <definedName name="AnRecICMS" localSheetId="13">'BDValores'!#REF!</definedName>
    <definedName name="AnRecICMS" localSheetId="14">'BDValores'!#REF!</definedName>
    <definedName name="AnRecICMS" localSheetId="15">'BDValores'!#REF!</definedName>
    <definedName name="AnRecICMS" localSheetId="16">'BDValores'!#REF!</definedName>
    <definedName name="AnRecICMS" localSheetId="17">'BDValores'!#REF!</definedName>
    <definedName name="AnRecICMS" localSheetId="19">'BDValores'!#REF!</definedName>
    <definedName name="AnRecICMS">'BDValores'!#REF!</definedName>
    <definedName name="AnRecICMSDes" localSheetId="5">'BDValores'!#REF!</definedName>
    <definedName name="AnRecICMSDes" localSheetId="6">'BDValores'!#REF!</definedName>
    <definedName name="AnRecICMSDes" localSheetId="9">'BDValores'!#REF!</definedName>
    <definedName name="AnRecICMSDes" localSheetId="10">'BDValores'!#REF!</definedName>
    <definedName name="AnRecICMSDes" localSheetId="11">'BDValores'!#REF!</definedName>
    <definedName name="AnRecICMSDes" localSheetId="13">'BDValores'!#REF!</definedName>
    <definedName name="AnRecICMSDes" localSheetId="14">'BDValores'!#REF!</definedName>
    <definedName name="AnRecICMSDes" localSheetId="15">'BDValores'!#REF!</definedName>
    <definedName name="AnRecICMSDes" localSheetId="16">'BDValores'!#REF!</definedName>
    <definedName name="AnRecICMSDes" localSheetId="17">'BDValores'!#REF!</definedName>
    <definedName name="AnRecICMSDes" localSheetId="19">'BDValores'!#REF!</definedName>
    <definedName name="AnRecICMSDes">'BDValores'!#REF!</definedName>
    <definedName name="AnRecICMSDesFnt" localSheetId="5">'BDValores'!#REF!</definedName>
    <definedName name="AnRecICMSDesFnt" localSheetId="6">'BDValores'!#REF!</definedName>
    <definedName name="AnRecICMSDesFnt" localSheetId="9">'BDValores'!#REF!</definedName>
    <definedName name="AnRecICMSDesFnt" localSheetId="10">'BDValores'!#REF!</definedName>
    <definedName name="AnRecICMSDesFnt" localSheetId="11">'BDValores'!#REF!</definedName>
    <definedName name="AnRecICMSDesFnt" localSheetId="13">'BDValores'!#REF!</definedName>
    <definedName name="AnRecICMSDesFnt" localSheetId="14">'BDValores'!#REF!</definedName>
    <definedName name="AnRecICMSDesFnt" localSheetId="15">'BDValores'!#REF!</definedName>
    <definedName name="AnRecICMSDesFnt" localSheetId="16">'BDValores'!#REF!</definedName>
    <definedName name="AnRecICMSDesFnt" localSheetId="17">'BDValores'!#REF!</definedName>
    <definedName name="AnRecICMSDesFnt" localSheetId="19">'BDValores'!#REF!</definedName>
    <definedName name="AnRecICMSDesFnt">'BDValores'!#REF!</definedName>
    <definedName name="AnRecICMSFnt" localSheetId="5">'BDValores'!#REF!</definedName>
    <definedName name="AnRecICMSFnt" localSheetId="6">'BDValores'!#REF!</definedName>
    <definedName name="AnRecICMSFnt" localSheetId="9">'BDValores'!#REF!</definedName>
    <definedName name="AnRecICMSFnt" localSheetId="10">'BDValores'!#REF!</definedName>
    <definedName name="AnRecICMSFnt" localSheetId="11">'BDValores'!#REF!</definedName>
    <definedName name="AnRecICMSFnt" localSheetId="13">'BDValores'!#REF!</definedName>
    <definedName name="AnRecICMSFnt" localSheetId="14">'BDValores'!#REF!</definedName>
    <definedName name="AnRecICMSFnt" localSheetId="15">'BDValores'!#REF!</definedName>
    <definedName name="AnRecICMSFnt" localSheetId="16">'BDValores'!#REF!</definedName>
    <definedName name="AnRecICMSFnt" localSheetId="17">'BDValores'!#REF!</definedName>
    <definedName name="AnRecICMSFnt" localSheetId="19">'BDValores'!#REF!</definedName>
    <definedName name="AnRecICMSFnt">'BDValores'!#REF!</definedName>
    <definedName name="AnRecIOFOuro" localSheetId="5">'BDValores'!#REF!</definedName>
    <definedName name="AnRecIOFOuro" localSheetId="6">'BDValores'!#REF!</definedName>
    <definedName name="AnRecIOFOuro" localSheetId="9">'BDValores'!#REF!</definedName>
    <definedName name="AnRecIOFOuro" localSheetId="10">'BDValores'!#REF!</definedName>
    <definedName name="AnRecIOFOuro" localSheetId="11">'BDValores'!#REF!</definedName>
    <definedName name="AnRecIOFOuro" localSheetId="13">'BDValores'!#REF!</definedName>
    <definedName name="AnRecIOFOuro" localSheetId="14">'BDValores'!#REF!</definedName>
    <definedName name="AnRecIOFOuro" localSheetId="15">'BDValores'!#REF!</definedName>
    <definedName name="AnRecIOFOuro" localSheetId="16">'BDValores'!#REF!</definedName>
    <definedName name="AnRecIOFOuro" localSheetId="17">'BDValores'!#REF!</definedName>
    <definedName name="AnRecIOFOuro" localSheetId="19">'BDValores'!#REF!</definedName>
    <definedName name="AnRecIOFOuro">'BDValores'!#REF!</definedName>
    <definedName name="AnRecIOFOuroFnt" localSheetId="5">'BDValores'!#REF!</definedName>
    <definedName name="AnRecIOFOuroFnt" localSheetId="6">'BDValores'!#REF!</definedName>
    <definedName name="AnRecIOFOuroFnt" localSheetId="9">'BDValores'!#REF!</definedName>
    <definedName name="AnRecIOFOuroFnt" localSheetId="10">'BDValores'!#REF!</definedName>
    <definedName name="AnRecIOFOuroFnt" localSheetId="11">'BDValores'!#REF!</definedName>
    <definedName name="AnRecIOFOuroFnt" localSheetId="13">'BDValores'!#REF!</definedName>
    <definedName name="AnRecIOFOuroFnt" localSheetId="14">'BDValores'!#REF!</definedName>
    <definedName name="AnRecIOFOuroFnt" localSheetId="15">'BDValores'!#REF!</definedName>
    <definedName name="AnRecIOFOuroFnt" localSheetId="16">'BDValores'!#REF!</definedName>
    <definedName name="AnRecIOFOuroFnt" localSheetId="17">'BDValores'!#REF!</definedName>
    <definedName name="AnRecIOFOuroFnt" localSheetId="19">'BDValores'!#REF!</definedName>
    <definedName name="AnRecIOFOuroFnt">'BDValores'!#REF!</definedName>
    <definedName name="AnRecIPIExp" localSheetId="5">'BDValores'!#REF!</definedName>
    <definedName name="AnRecIPIExp" localSheetId="6">'BDValores'!#REF!</definedName>
    <definedName name="AnRecIPIExp" localSheetId="9">'BDValores'!#REF!</definedName>
    <definedName name="AnRecIPIExp" localSheetId="10">'BDValores'!#REF!</definedName>
    <definedName name="AnRecIPIExp" localSheetId="11">'BDValores'!#REF!</definedName>
    <definedName name="AnRecIPIExp" localSheetId="13">'BDValores'!#REF!</definedName>
    <definedName name="AnRecIPIExp" localSheetId="14">'BDValores'!#REF!</definedName>
    <definedName name="AnRecIPIExp" localSheetId="15">'BDValores'!#REF!</definedName>
    <definedName name="AnRecIPIExp" localSheetId="16">'BDValores'!#REF!</definedName>
    <definedName name="AnRecIPIExp" localSheetId="17">'BDValores'!#REF!</definedName>
    <definedName name="AnRecIPIExp" localSheetId="19">'BDValores'!#REF!</definedName>
    <definedName name="AnRecIPIExp">'BDValores'!#REF!</definedName>
    <definedName name="AnRecIPIExpFnt" localSheetId="5">'BDValores'!#REF!</definedName>
    <definedName name="AnRecIPIExpFnt" localSheetId="6">'BDValores'!#REF!</definedName>
    <definedName name="AnRecIPIExpFnt" localSheetId="9">'BDValores'!#REF!</definedName>
    <definedName name="AnRecIPIExpFnt" localSheetId="10">'BDValores'!#REF!</definedName>
    <definedName name="AnRecIPIExpFnt" localSheetId="11">'BDValores'!#REF!</definedName>
    <definedName name="AnRecIPIExpFnt" localSheetId="13">'BDValores'!#REF!</definedName>
    <definedName name="AnRecIPIExpFnt" localSheetId="14">'BDValores'!#REF!</definedName>
    <definedName name="AnRecIPIExpFnt" localSheetId="15">'BDValores'!#REF!</definedName>
    <definedName name="AnRecIPIExpFnt" localSheetId="16">'BDValores'!#REF!</definedName>
    <definedName name="AnRecIPIExpFnt" localSheetId="17">'BDValores'!#REF!</definedName>
    <definedName name="AnRecIPIExpFnt" localSheetId="19">'BDValores'!#REF!</definedName>
    <definedName name="AnRecIPIExpFnt">'BDValores'!#REF!</definedName>
    <definedName name="AnRecIPTUPrinc" localSheetId="5">'BDValores'!#REF!</definedName>
    <definedName name="AnRecIPTUPrinc" localSheetId="6">'BDValores'!#REF!</definedName>
    <definedName name="AnRecIPTUPrinc" localSheetId="9">'BDValores'!#REF!</definedName>
    <definedName name="AnRecIPTUPrinc" localSheetId="10">'BDValores'!#REF!</definedName>
    <definedName name="AnRecIPTUPrinc" localSheetId="11">'BDValores'!#REF!</definedName>
    <definedName name="AnRecIPTUPrinc" localSheetId="13">'BDValores'!#REF!</definedName>
    <definedName name="AnRecIPTUPrinc" localSheetId="14">'BDValores'!#REF!</definedName>
    <definedName name="AnRecIPTUPrinc" localSheetId="15">'BDValores'!#REF!</definedName>
    <definedName name="AnRecIPTUPrinc" localSheetId="16">'BDValores'!#REF!</definedName>
    <definedName name="AnRecIPTUPrinc" localSheetId="17">'BDValores'!#REF!</definedName>
    <definedName name="AnRecIPTUPrinc" localSheetId="19">'BDValores'!#REF!</definedName>
    <definedName name="AnRecIPTUPrinc">'BDValores'!#REF!</definedName>
    <definedName name="AnRecIPTUPrincFnt" localSheetId="5">'BDValores'!#REF!</definedName>
    <definedName name="AnRecIPTUPrincFnt" localSheetId="6">'BDValores'!#REF!</definedName>
    <definedName name="AnRecIPTUPrincFnt" localSheetId="9">'BDValores'!#REF!</definedName>
    <definedName name="AnRecIPTUPrincFnt" localSheetId="10">'BDValores'!#REF!</definedName>
    <definedName name="AnRecIPTUPrincFnt" localSheetId="11">'BDValores'!#REF!</definedName>
    <definedName name="AnRecIPTUPrincFnt" localSheetId="13">'BDValores'!#REF!</definedName>
    <definedName name="AnRecIPTUPrincFnt" localSheetId="14">'BDValores'!#REF!</definedName>
    <definedName name="AnRecIPTUPrincFnt" localSheetId="15">'BDValores'!#REF!</definedName>
    <definedName name="AnRecIPTUPrincFnt" localSheetId="16">'BDValores'!#REF!</definedName>
    <definedName name="AnRecIPTUPrincFnt" localSheetId="17">'BDValores'!#REF!</definedName>
    <definedName name="AnRecIPTUPrincFnt" localSheetId="19">'BDValores'!#REF!</definedName>
    <definedName name="AnRecIPTUPrincFnt">'BDValores'!#REF!</definedName>
    <definedName name="AnRecIPVA" localSheetId="5">'BDValores'!#REF!</definedName>
    <definedName name="AnRecIPVA" localSheetId="6">'BDValores'!#REF!</definedName>
    <definedName name="AnRecIPVA" localSheetId="9">'BDValores'!#REF!</definedName>
    <definedName name="AnRecIPVA" localSheetId="10">'BDValores'!#REF!</definedName>
    <definedName name="AnRecIPVA" localSheetId="11">'BDValores'!#REF!</definedName>
    <definedName name="AnRecIPVA" localSheetId="13">'BDValores'!#REF!</definedName>
    <definedName name="AnRecIPVA" localSheetId="14">'BDValores'!#REF!</definedName>
    <definedName name="AnRecIPVA" localSheetId="15">'BDValores'!#REF!</definedName>
    <definedName name="AnRecIPVA" localSheetId="16">'BDValores'!#REF!</definedName>
    <definedName name="AnRecIPVA" localSheetId="17">'BDValores'!#REF!</definedName>
    <definedName name="AnRecIPVA" localSheetId="19">'BDValores'!#REF!</definedName>
    <definedName name="AnRecIPVA">'BDValores'!#REF!</definedName>
    <definedName name="AnRecIPVAFnt" localSheetId="5">'BDValores'!#REF!</definedName>
    <definedName name="AnRecIPVAFnt" localSheetId="6">'BDValores'!#REF!</definedName>
    <definedName name="AnRecIPVAFnt" localSheetId="9">'BDValores'!#REF!</definedName>
    <definedName name="AnRecIPVAFnt" localSheetId="10">'BDValores'!#REF!</definedName>
    <definedName name="AnRecIPVAFnt" localSheetId="11">'BDValores'!#REF!</definedName>
    <definedName name="AnRecIPVAFnt" localSheetId="13">'BDValores'!#REF!</definedName>
    <definedName name="AnRecIPVAFnt" localSheetId="14">'BDValores'!#REF!</definedName>
    <definedName name="AnRecIPVAFnt" localSheetId="15">'BDValores'!#REF!</definedName>
    <definedName name="AnRecIPVAFnt" localSheetId="16">'BDValores'!#REF!</definedName>
    <definedName name="AnRecIPVAFnt" localSheetId="17">'BDValores'!#REF!</definedName>
    <definedName name="AnRecIPVAFnt" localSheetId="19">'BDValores'!#REF!</definedName>
    <definedName name="AnRecIPVAFnt">'BDValores'!#REF!</definedName>
    <definedName name="AnRecIRPrinc" localSheetId="5">'BDValores'!#REF!</definedName>
    <definedName name="AnRecIRPrinc" localSheetId="6">'BDValores'!#REF!</definedName>
    <definedName name="AnRecIRPrinc" localSheetId="9">'BDValores'!#REF!</definedName>
    <definedName name="AnRecIRPrinc" localSheetId="10">'BDValores'!#REF!</definedName>
    <definedName name="AnRecIRPrinc" localSheetId="11">'BDValores'!#REF!</definedName>
    <definedName name="AnRecIRPrinc" localSheetId="13">'BDValores'!#REF!</definedName>
    <definedName name="AnRecIRPrinc" localSheetId="14">'BDValores'!#REF!</definedName>
    <definedName name="AnRecIRPrinc" localSheetId="15">'BDValores'!#REF!</definedName>
    <definedName name="AnRecIRPrinc" localSheetId="16">'BDValores'!#REF!</definedName>
    <definedName name="AnRecIRPrinc" localSheetId="17">'BDValores'!#REF!</definedName>
    <definedName name="AnRecIRPrinc" localSheetId="19">'BDValores'!#REF!</definedName>
    <definedName name="AnRecIRPrinc">'BDValores'!#REF!</definedName>
    <definedName name="AnRecIRPrincFnt" localSheetId="5">'BDValores'!#REF!</definedName>
    <definedName name="AnRecIRPrincFnt" localSheetId="6">'BDValores'!#REF!</definedName>
    <definedName name="AnRecIRPrincFnt" localSheetId="9">'BDValores'!#REF!</definedName>
    <definedName name="AnRecIRPrincFnt" localSheetId="10">'BDValores'!#REF!</definedName>
    <definedName name="AnRecIRPrincFnt" localSheetId="11">'BDValores'!#REF!</definedName>
    <definedName name="AnRecIRPrincFnt" localSheetId="13">'BDValores'!#REF!</definedName>
    <definedName name="AnRecIRPrincFnt" localSheetId="14">'BDValores'!#REF!</definedName>
    <definedName name="AnRecIRPrincFnt" localSheetId="15">'BDValores'!#REF!</definedName>
    <definedName name="AnRecIRPrincFnt" localSheetId="16">'BDValores'!#REF!</definedName>
    <definedName name="AnRecIRPrincFnt" localSheetId="17">'BDValores'!#REF!</definedName>
    <definedName name="AnRecIRPrincFnt" localSheetId="19">'BDValores'!#REF!</definedName>
    <definedName name="AnRecIRPrincFnt">'BDValores'!#REF!</definedName>
    <definedName name="AnRecISSPrinc" localSheetId="5">'BDValores'!#REF!</definedName>
    <definedName name="AnRecISSPrinc" localSheetId="6">'BDValores'!#REF!</definedName>
    <definedName name="AnRecISSPrinc" localSheetId="9">'BDValores'!#REF!</definedName>
    <definedName name="AnRecISSPrinc" localSheetId="10">'BDValores'!#REF!</definedName>
    <definedName name="AnRecISSPrinc" localSheetId="11">'BDValores'!#REF!</definedName>
    <definedName name="AnRecISSPrinc" localSheetId="13">'BDValores'!#REF!</definedName>
    <definedName name="AnRecISSPrinc" localSheetId="14">'BDValores'!#REF!</definedName>
    <definedName name="AnRecISSPrinc" localSheetId="15">'BDValores'!#REF!</definedName>
    <definedName name="AnRecISSPrinc" localSheetId="16">'BDValores'!#REF!</definedName>
    <definedName name="AnRecISSPrinc" localSheetId="17">'BDValores'!#REF!</definedName>
    <definedName name="AnRecISSPrinc" localSheetId="19">'BDValores'!#REF!</definedName>
    <definedName name="AnRecISSPrinc">'BDValores'!#REF!</definedName>
    <definedName name="AnRecISSPrincFnt" localSheetId="5">'BDValores'!#REF!</definedName>
    <definedName name="AnRecISSPrincFnt" localSheetId="6">'BDValores'!#REF!</definedName>
    <definedName name="AnRecISSPrincFnt" localSheetId="9">'BDValores'!#REF!</definedName>
    <definedName name="AnRecISSPrincFnt" localSheetId="10">'BDValores'!#REF!</definedName>
    <definedName name="AnRecISSPrincFnt" localSheetId="11">'BDValores'!#REF!</definedName>
    <definedName name="AnRecISSPrincFnt" localSheetId="13">'BDValores'!#REF!</definedName>
    <definedName name="AnRecISSPrincFnt" localSheetId="14">'BDValores'!#REF!</definedName>
    <definedName name="AnRecISSPrincFnt" localSheetId="15">'BDValores'!#REF!</definedName>
    <definedName name="AnRecISSPrincFnt" localSheetId="16">'BDValores'!#REF!</definedName>
    <definedName name="AnRecISSPrincFnt" localSheetId="17">'BDValores'!#REF!</definedName>
    <definedName name="AnRecISSPrincFnt" localSheetId="19">'BDValores'!#REF!</definedName>
    <definedName name="AnRecISSPrincFnt">'BDValores'!#REF!</definedName>
    <definedName name="AnRecITBIPrinc" localSheetId="5">'BDValores'!#REF!</definedName>
    <definedName name="AnRecITBIPrinc" localSheetId="6">'BDValores'!#REF!</definedName>
    <definedName name="AnRecITBIPrinc" localSheetId="9">'BDValores'!#REF!</definedName>
    <definedName name="AnRecITBIPrinc" localSheetId="10">'BDValores'!#REF!</definedName>
    <definedName name="AnRecITBIPrinc" localSheetId="11">'BDValores'!#REF!</definedName>
    <definedName name="AnRecITBIPrinc" localSheetId="13">'BDValores'!#REF!</definedName>
    <definedName name="AnRecITBIPrinc" localSheetId="14">'BDValores'!#REF!</definedName>
    <definedName name="AnRecITBIPrinc" localSheetId="15">'BDValores'!#REF!</definedName>
    <definedName name="AnRecITBIPrinc" localSheetId="16">'BDValores'!#REF!</definedName>
    <definedName name="AnRecITBIPrinc" localSheetId="17">'BDValores'!#REF!</definedName>
    <definedName name="AnRecITBIPrinc" localSheetId="19">'BDValores'!#REF!</definedName>
    <definedName name="AnRecITBIPrinc">'BDValores'!#REF!</definedName>
    <definedName name="AnRecITBIPrincFnt" localSheetId="5">'BDValores'!#REF!</definedName>
    <definedName name="AnRecITBIPrincFnt" localSheetId="6">'BDValores'!#REF!</definedName>
    <definedName name="AnRecITBIPrincFnt" localSheetId="9">'BDValores'!#REF!</definedName>
    <definedName name="AnRecITBIPrincFnt" localSheetId="10">'BDValores'!#REF!</definedName>
    <definedName name="AnRecITBIPrincFnt" localSheetId="11">'BDValores'!#REF!</definedName>
    <definedName name="AnRecITBIPrincFnt" localSheetId="13">'BDValores'!#REF!</definedName>
    <definedName name="AnRecITBIPrincFnt" localSheetId="14">'BDValores'!#REF!</definedName>
    <definedName name="AnRecITBIPrincFnt" localSheetId="15">'BDValores'!#REF!</definedName>
    <definedName name="AnRecITBIPrincFnt" localSheetId="16">'BDValores'!#REF!</definedName>
    <definedName name="AnRecITBIPrincFnt" localSheetId="17">'BDValores'!#REF!</definedName>
    <definedName name="AnRecITBIPrincFnt" localSheetId="19">'BDValores'!#REF!</definedName>
    <definedName name="AnRecITBIPrincFnt">'BDValores'!#REF!</definedName>
    <definedName name="AnRecITR" localSheetId="5">'BDValores'!#REF!</definedName>
    <definedName name="AnRecITR" localSheetId="6">'BDValores'!#REF!</definedName>
    <definedName name="AnRecITR" localSheetId="9">'BDValores'!#REF!</definedName>
    <definedName name="AnRecITR" localSheetId="10">'BDValores'!#REF!</definedName>
    <definedName name="AnRecITR" localSheetId="11">'BDValores'!#REF!</definedName>
    <definedName name="AnRecITR" localSheetId="13">'BDValores'!#REF!</definedName>
    <definedName name="AnRecITR" localSheetId="14">'BDValores'!#REF!</definedName>
    <definedName name="AnRecITR" localSheetId="15">'BDValores'!#REF!</definedName>
    <definedName name="AnRecITR" localSheetId="16">'BDValores'!#REF!</definedName>
    <definedName name="AnRecITR" localSheetId="17">'BDValores'!#REF!</definedName>
    <definedName name="AnRecITR" localSheetId="19">'BDValores'!#REF!</definedName>
    <definedName name="AnRecITR">'BDValores'!#REF!</definedName>
    <definedName name="AnRecITRFnt" localSheetId="5">'BDValores'!#REF!</definedName>
    <definedName name="AnRecITRFnt" localSheetId="6">'BDValores'!#REF!</definedName>
    <definedName name="AnRecITRFnt" localSheetId="9">'BDValores'!#REF!</definedName>
    <definedName name="AnRecITRFnt" localSheetId="10">'BDValores'!#REF!</definedName>
    <definedName name="AnRecITRFnt" localSheetId="11">'BDValores'!#REF!</definedName>
    <definedName name="AnRecITRFnt" localSheetId="13">'BDValores'!#REF!</definedName>
    <definedName name="AnRecITRFnt" localSheetId="14">'BDValores'!#REF!</definedName>
    <definedName name="AnRecITRFnt" localSheetId="15">'BDValores'!#REF!</definedName>
    <definedName name="AnRecITRFnt" localSheetId="16">'BDValores'!#REF!</definedName>
    <definedName name="AnRecITRFnt" localSheetId="17">'BDValores'!#REF!</definedName>
    <definedName name="AnRecITRFnt" localSheetId="19">'BDValores'!#REF!</definedName>
    <definedName name="AnRecITRFnt">'BDValores'!#REF!</definedName>
    <definedName name="AnRecMJ" localSheetId="5">'BDValores'!#REF!</definedName>
    <definedName name="AnRecMJ" localSheetId="6">'BDValores'!#REF!</definedName>
    <definedName name="AnRecMJ" localSheetId="9">'BDValores'!#REF!</definedName>
    <definedName name="AnRecMJ" localSheetId="10">'BDValores'!#REF!</definedName>
    <definedName name="AnRecMJ" localSheetId="11">'BDValores'!#REF!</definedName>
    <definedName name="AnRecMJ" localSheetId="13">'BDValores'!#REF!</definedName>
    <definedName name="AnRecMJ" localSheetId="14">'BDValores'!#REF!</definedName>
    <definedName name="AnRecMJ" localSheetId="15">'BDValores'!#REF!</definedName>
    <definedName name="AnRecMJ" localSheetId="16">'BDValores'!#REF!</definedName>
    <definedName name="AnRecMJ" localSheetId="17">'BDValores'!#REF!</definedName>
    <definedName name="AnRecMJ" localSheetId="19">'BDValores'!#REF!</definedName>
    <definedName name="AnRecMJ">'BDValores'!#REF!</definedName>
    <definedName name="AnRecMJDivAtTrib" localSheetId="5">'BDValores'!#REF!</definedName>
    <definedName name="AnRecMJDivAtTrib" localSheetId="6">'BDValores'!#REF!</definedName>
    <definedName name="AnRecMJDivAtTrib" localSheetId="9">'BDValores'!#REF!</definedName>
    <definedName name="AnRecMJDivAtTrib" localSheetId="10">'BDValores'!#REF!</definedName>
    <definedName name="AnRecMJDivAtTrib" localSheetId="11">'BDValores'!#REF!</definedName>
    <definedName name="AnRecMJDivAtTrib" localSheetId="13">'BDValores'!#REF!</definedName>
    <definedName name="AnRecMJDivAtTrib" localSheetId="14">'BDValores'!#REF!</definedName>
    <definedName name="AnRecMJDivAtTrib" localSheetId="15">'BDValores'!#REF!</definedName>
    <definedName name="AnRecMJDivAtTrib" localSheetId="16">'BDValores'!#REF!</definedName>
    <definedName name="AnRecMJDivAtTrib" localSheetId="17">'BDValores'!#REF!</definedName>
    <definedName name="AnRecMJDivAtTrib" localSheetId="19">'BDValores'!#REF!</definedName>
    <definedName name="AnRecMJDivAtTrib">'BDValores'!#REF!</definedName>
    <definedName name="AnRecMJDivAtTribFnt" localSheetId="5">'BDValores'!#REF!</definedName>
    <definedName name="AnRecMJDivAtTribFnt" localSheetId="6">'BDValores'!#REF!</definedName>
    <definedName name="AnRecMJDivAtTribFnt" localSheetId="9">'BDValores'!#REF!</definedName>
    <definedName name="AnRecMJDivAtTribFnt" localSheetId="10">'BDValores'!#REF!</definedName>
    <definedName name="AnRecMJDivAtTribFnt" localSheetId="11">'BDValores'!#REF!</definedName>
    <definedName name="AnRecMJDivAtTribFnt" localSheetId="13">'BDValores'!#REF!</definedName>
    <definedName name="AnRecMJDivAtTribFnt" localSheetId="14">'BDValores'!#REF!</definedName>
    <definedName name="AnRecMJDivAtTribFnt" localSheetId="15">'BDValores'!#REF!</definedName>
    <definedName name="AnRecMJDivAtTribFnt" localSheetId="16">'BDValores'!#REF!</definedName>
    <definedName name="AnRecMJDivAtTribFnt" localSheetId="17">'BDValores'!#REF!</definedName>
    <definedName name="AnRecMJDivAtTribFnt" localSheetId="19">'BDValores'!#REF!</definedName>
    <definedName name="AnRecMJDivAtTribFnt">'BDValores'!#REF!</definedName>
    <definedName name="AnRecMJImp" localSheetId="5">'BDValores'!#REF!</definedName>
    <definedName name="AnRecMJImp" localSheetId="6">'BDValores'!#REF!</definedName>
    <definedName name="AnRecMJImp" localSheetId="9">'BDValores'!#REF!</definedName>
    <definedName name="AnRecMJImp" localSheetId="10">'BDValores'!#REF!</definedName>
    <definedName name="AnRecMJImp" localSheetId="11">'BDValores'!#REF!</definedName>
    <definedName name="AnRecMJImp" localSheetId="13">'BDValores'!#REF!</definedName>
    <definedName name="AnRecMJImp" localSheetId="14">'BDValores'!#REF!</definedName>
    <definedName name="AnRecMJImp" localSheetId="15">'BDValores'!#REF!</definedName>
    <definedName name="AnRecMJImp" localSheetId="16">'BDValores'!#REF!</definedName>
    <definedName name="AnRecMJImp" localSheetId="17">'BDValores'!#REF!</definedName>
    <definedName name="AnRecMJImp" localSheetId="19">'BDValores'!#REF!</definedName>
    <definedName name="AnRecMJImp">'BDValores'!#REF!</definedName>
    <definedName name="AnRecMJImpFnt" localSheetId="5">'BDValores'!#REF!</definedName>
    <definedName name="AnRecMJImpFnt" localSheetId="6">'BDValores'!#REF!</definedName>
    <definedName name="AnRecMJImpFnt" localSheetId="9">'BDValores'!#REF!</definedName>
    <definedName name="AnRecMJImpFnt" localSheetId="10">'BDValores'!#REF!</definedName>
    <definedName name="AnRecMJImpFnt" localSheetId="11">'BDValores'!#REF!</definedName>
    <definedName name="AnRecMJImpFnt" localSheetId="13">'BDValores'!#REF!</definedName>
    <definedName name="AnRecMJImpFnt" localSheetId="14">'BDValores'!#REF!</definedName>
    <definedName name="AnRecMJImpFnt" localSheetId="15">'BDValores'!#REF!</definedName>
    <definedName name="AnRecMJImpFnt" localSheetId="16">'BDValores'!#REF!</definedName>
    <definedName name="AnRecMJImpFnt" localSheetId="17">'BDValores'!#REF!</definedName>
    <definedName name="AnRecMJImpFnt" localSheetId="19">'BDValores'!#REF!</definedName>
    <definedName name="AnRecMJImpFnt">'BDValores'!#REF!</definedName>
    <definedName name="AnRecMJTrib" localSheetId="5">'BDValores'!#REF!</definedName>
    <definedName name="AnRecMJTrib" localSheetId="6">'BDValores'!#REF!</definedName>
    <definedName name="AnRecMJTrib" localSheetId="9">'BDValores'!#REF!</definedName>
    <definedName name="AnRecMJTrib" localSheetId="10">'BDValores'!#REF!</definedName>
    <definedName name="AnRecMJTrib" localSheetId="11">'BDValores'!#REF!</definedName>
    <definedName name="AnRecMJTrib" localSheetId="13">'BDValores'!#REF!</definedName>
    <definedName name="AnRecMJTrib" localSheetId="14">'BDValores'!#REF!</definedName>
    <definedName name="AnRecMJTrib" localSheetId="15">'BDValores'!#REF!</definedName>
    <definedName name="AnRecMJTrib" localSheetId="16">'BDValores'!#REF!</definedName>
    <definedName name="AnRecMJTrib" localSheetId="17">'BDValores'!#REF!</definedName>
    <definedName name="AnRecMJTrib" localSheetId="19">'BDValores'!#REF!</definedName>
    <definedName name="AnRecMJTrib">'BDValores'!#REF!</definedName>
    <definedName name="AnRecMJTribAnRecMJTrib" localSheetId="5">'BDValores'!#REF!</definedName>
    <definedName name="AnRecMJTribAnRecMJTrib" localSheetId="6">'BDValores'!#REF!</definedName>
    <definedName name="AnRecMJTribAnRecMJTrib" localSheetId="9">'BDValores'!#REF!</definedName>
    <definedName name="AnRecMJTribAnRecMJTrib" localSheetId="10">'BDValores'!#REF!</definedName>
    <definedName name="AnRecMJTribAnRecMJTrib" localSheetId="11">'BDValores'!#REF!</definedName>
    <definedName name="AnRecMJTribAnRecMJTrib" localSheetId="13">'BDValores'!#REF!</definedName>
    <definedName name="AnRecMJTribAnRecMJTrib" localSheetId="14">'BDValores'!#REF!</definedName>
    <definedName name="AnRecMJTribAnRecMJTrib" localSheetId="15">'BDValores'!#REF!</definedName>
    <definedName name="AnRecMJTribAnRecMJTrib" localSheetId="16">'BDValores'!#REF!</definedName>
    <definedName name="AnRecMJTribAnRecMJTrib" localSheetId="17">'BDValores'!#REF!</definedName>
    <definedName name="AnRecMJTribAnRecMJTrib" localSheetId="19">'BDValores'!#REF!</definedName>
    <definedName name="AnRecMJTribAnRecMJTrib">'BDValores'!#REF!</definedName>
    <definedName name="AnRecMJTribFnt" localSheetId="5">'BDValores'!#REF!</definedName>
    <definedName name="AnRecMJTribFnt" localSheetId="6">'BDValores'!#REF!</definedName>
    <definedName name="AnRecMJTribFnt" localSheetId="9">'BDValores'!#REF!</definedName>
    <definedName name="AnRecMJTribFnt" localSheetId="10">'BDValores'!#REF!</definedName>
    <definedName name="AnRecMJTribFnt" localSheetId="11">'BDValores'!#REF!</definedName>
    <definedName name="AnRecMJTribFnt" localSheetId="13">'BDValores'!#REF!</definedName>
    <definedName name="AnRecMJTribFnt" localSheetId="14">'BDValores'!#REF!</definedName>
    <definedName name="AnRecMJTribFnt" localSheetId="15">'BDValores'!#REF!</definedName>
    <definedName name="AnRecMJTribFnt" localSheetId="16">'BDValores'!#REF!</definedName>
    <definedName name="AnRecMJTribFnt" localSheetId="17">'BDValores'!#REF!</definedName>
    <definedName name="AnRecMJTribFnt" localSheetId="19">'BDValores'!#REF!</definedName>
    <definedName name="AnRecMJTribFnt">'BDValores'!#REF!</definedName>
    <definedName name="AnRecOutrasRecCorrentes" localSheetId="5">'BDValores'!#REF!</definedName>
    <definedName name="AnRecOutrasRecCorrentes" localSheetId="6">'BDValores'!#REF!</definedName>
    <definedName name="AnRecOutrasRecCorrentes" localSheetId="9">'BDValores'!#REF!</definedName>
    <definedName name="AnRecOutrasRecCorrentes" localSheetId="10">'BDValores'!#REF!</definedName>
    <definedName name="AnRecOutrasRecCorrentes" localSheetId="11">'BDValores'!#REF!</definedName>
    <definedName name="AnRecOutrasRecCorrentes" localSheetId="13">'BDValores'!#REF!</definedName>
    <definedName name="AnRecOutrasRecCorrentes" localSheetId="14">'BDValores'!#REF!</definedName>
    <definedName name="AnRecOutrasRecCorrentes" localSheetId="15">'BDValores'!#REF!</definedName>
    <definedName name="AnRecOutrasRecCorrentes" localSheetId="16">'BDValores'!#REF!</definedName>
    <definedName name="AnRecOutrasRecCorrentes" localSheetId="17">'BDValores'!#REF!</definedName>
    <definedName name="AnRecOutrasRecCorrentes" localSheetId="19">'BDValores'!#REF!</definedName>
    <definedName name="AnRecOutrasRecCorrentes">'BDValores'!#REF!</definedName>
    <definedName name="AnRecOutrasRecCorrentesFnt" localSheetId="5">'BDValores'!#REF!</definedName>
    <definedName name="AnRecOutrasRecCorrentesFnt" localSheetId="6">'BDValores'!#REF!</definedName>
    <definedName name="AnRecOutrasRecCorrentesFnt" localSheetId="9">'BDValores'!#REF!</definedName>
    <definedName name="AnRecOutrasRecCorrentesFnt" localSheetId="10">'BDValores'!#REF!</definedName>
    <definedName name="AnRecOutrasRecCorrentesFnt" localSheetId="11">'BDValores'!#REF!</definedName>
    <definedName name="AnRecOutrasRecCorrentesFnt" localSheetId="13">'BDValores'!#REF!</definedName>
    <definedName name="AnRecOutrasRecCorrentesFnt" localSheetId="14">'BDValores'!#REF!</definedName>
    <definedName name="AnRecOutrasRecCorrentesFnt" localSheetId="15">'BDValores'!#REF!</definedName>
    <definedName name="AnRecOutrasRecCorrentesFnt" localSheetId="16">'BDValores'!#REF!</definedName>
    <definedName name="AnRecOutrasRecCorrentesFnt" localSheetId="17">'BDValores'!#REF!</definedName>
    <definedName name="AnRecOutrasRecCorrentesFnt" localSheetId="19">'BDValores'!#REF!</definedName>
    <definedName name="AnRecOutrasRecCorrentesFnt">'BDValores'!#REF!</definedName>
    <definedName name="AnRecReceitaAgropecuaria" localSheetId="5">'BDValores'!#REF!</definedName>
    <definedName name="AnRecReceitaAgropecuaria" localSheetId="6">'BDValores'!#REF!</definedName>
    <definedName name="AnRecReceitaAgropecuaria" localSheetId="9">'BDValores'!#REF!</definedName>
    <definedName name="AnRecReceitaAgropecuaria" localSheetId="10">'BDValores'!#REF!</definedName>
    <definedName name="AnRecReceitaAgropecuaria" localSheetId="11">'BDValores'!#REF!</definedName>
    <definedName name="AnRecReceitaAgropecuaria" localSheetId="13">'BDValores'!#REF!</definedName>
    <definedName name="AnRecReceitaAgropecuaria" localSheetId="14">'BDValores'!#REF!</definedName>
    <definedName name="AnRecReceitaAgropecuaria" localSheetId="15">'BDValores'!#REF!</definedName>
    <definedName name="AnRecReceitaAgropecuaria" localSheetId="16">'BDValores'!#REF!</definedName>
    <definedName name="AnRecReceitaAgropecuaria" localSheetId="17">'BDValores'!#REF!</definedName>
    <definedName name="AnRecReceitaAgropecuaria" localSheetId="19">'BDValores'!#REF!</definedName>
    <definedName name="AnRecReceitaAgropecuaria">'BDValores'!#REF!</definedName>
    <definedName name="AnRecReceitaAgropecuariaFnt" localSheetId="5">'BDValores'!#REF!</definedName>
    <definedName name="AnRecReceitaAgropecuariaFnt" localSheetId="6">'BDValores'!#REF!</definedName>
    <definedName name="AnRecReceitaAgropecuariaFnt" localSheetId="9">'BDValores'!#REF!</definedName>
    <definedName name="AnRecReceitaAgropecuariaFnt" localSheetId="10">'BDValores'!#REF!</definedName>
    <definedName name="AnRecReceitaAgropecuariaFnt" localSheetId="11">'BDValores'!#REF!</definedName>
    <definedName name="AnRecReceitaAgropecuariaFnt" localSheetId="13">'BDValores'!#REF!</definedName>
    <definedName name="AnRecReceitaAgropecuariaFnt" localSheetId="14">'BDValores'!#REF!</definedName>
    <definedName name="AnRecReceitaAgropecuariaFnt" localSheetId="15">'BDValores'!#REF!</definedName>
    <definedName name="AnRecReceitaAgropecuariaFnt" localSheetId="16">'BDValores'!#REF!</definedName>
    <definedName name="AnRecReceitaAgropecuariaFnt" localSheetId="17">'BDValores'!#REF!</definedName>
    <definedName name="AnRecReceitaAgropecuariaFnt" localSheetId="19">'BDValores'!#REF!</definedName>
    <definedName name="AnRecReceitaAgropecuariaFnt">'BDValores'!#REF!</definedName>
    <definedName name="AnRecReceitaIndustrial" localSheetId="5">'BDValores'!#REF!</definedName>
    <definedName name="AnRecReceitaIndustrial" localSheetId="6">'BDValores'!#REF!</definedName>
    <definedName name="AnRecReceitaIndustrial" localSheetId="9">'BDValores'!#REF!</definedName>
    <definedName name="AnRecReceitaIndustrial" localSheetId="10">'BDValores'!#REF!</definedName>
    <definedName name="AnRecReceitaIndustrial" localSheetId="11">'BDValores'!#REF!</definedName>
    <definedName name="AnRecReceitaIndustrial" localSheetId="13">'BDValores'!#REF!</definedName>
    <definedName name="AnRecReceitaIndustrial" localSheetId="14">'BDValores'!#REF!</definedName>
    <definedName name="AnRecReceitaIndustrial" localSheetId="15">'BDValores'!#REF!</definedName>
    <definedName name="AnRecReceitaIndustrial" localSheetId="16">'BDValores'!#REF!</definedName>
    <definedName name="AnRecReceitaIndustrial" localSheetId="17">'BDValores'!#REF!</definedName>
    <definedName name="AnRecReceitaIndustrial" localSheetId="19">'BDValores'!#REF!</definedName>
    <definedName name="AnRecReceitaIndustrial">'BDValores'!#REF!</definedName>
    <definedName name="AnRecReceitaIndustrialFnt" localSheetId="5">'BDValores'!#REF!</definedName>
    <definedName name="AnRecReceitaIndustrialFnt" localSheetId="6">'BDValores'!#REF!</definedName>
    <definedName name="AnRecReceitaIndustrialFnt" localSheetId="9">'BDValores'!#REF!</definedName>
    <definedName name="AnRecReceitaIndustrialFnt" localSheetId="10">'BDValores'!#REF!</definedName>
    <definedName name="AnRecReceitaIndustrialFnt" localSheetId="11">'BDValores'!#REF!</definedName>
    <definedName name="AnRecReceitaIndustrialFnt" localSheetId="13">'BDValores'!#REF!</definedName>
    <definedName name="AnRecReceitaIndustrialFnt" localSheetId="14">'BDValores'!#REF!</definedName>
    <definedName name="AnRecReceitaIndustrialFnt" localSheetId="15">'BDValores'!#REF!</definedName>
    <definedName name="AnRecReceitaIndustrialFnt" localSheetId="16">'BDValores'!#REF!</definedName>
    <definedName name="AnRecReceitaIndustrialFnt" localSheetId="17">'BDValores'!#REF!</definedName>
    <definedName name="AnRecReceitaIndustrialFnt" localSheetId="19">'BDValores'!#REF!</definedName>
    <definedName name="AnRecReceitaIndustrialFnt">'BDValores'!#REF!</definedName>
    <definedName name="AnRecReceitasContribuições" localSheetId="5">'BDValores'!#REF!</definedName>
    <definedName name="AnRecReceitasContribuições" localSheetId="6">'BDValores'!#REF!</definedName>
    <definedName name="AnRecReceitasContribuições" localSheetId="9">'BDValores'!#REF!</definedName>
    <definedName name="AnRecReceitasContribuições" localSheetId="10">'BDValores'!#REF!</definedName>
    <definedName name="AnRecReceitasContribuições" localSheetId="11">'BDValores'!#REF!</definedName>
    <definedName name="AnRecReceitasContribuições" localSheetId="13">'BDValores'!#REF!</definedName>
    <definedName name="AnRecReceitasContribuições" localSheetId="14">'BDValores'!#REF!</definedName>
    <definedName name="AnRecReceitasContribuições" localSheetId="15">'BDValores'!#REF!</definedName>
    <definedName name="AnRecReceitasContribuições" localSheetId="16">'BDValores'!#REF!</definedName>
    <definedName name="AnRecReceitasContribuições" localSheetId="17">'BDValores'!#REF!</definedName>
    <definedName name="AnRecReceitasContribuições" localSheetId="19">'BDValores'!#REF!</definedName>
    <definedName name="AnRecReceitasContribuições">'BDValores'!#REF!</definedName>
    <definedName name="AnRecReceitasContribuiçõesFnt" localSheetId="5">'BDValores'!#REF!</definedName>
    <definedName name="AnRecReceitasContribuiçõesFnt" localSheetId="6">'BDValores'!#REF!</definedName>
    <definedName name="AnRecReceitasContribuiçõesFnt" localSheetId="9">'BDValores'!#REF!</definedName>
    <definedName name="AnRecReceitasContribuiçõesFnt" localSheetId="10">'BDValores'!#REF!</definedName>
    <definedName name="AnRecReceitasContribuiçõesFnt" localSheetId="11">'BDValores'!#REF!</definedName>
    <definedName name="AnRecReceitasContribuiçõesFnt" localSheetId="13">'BDValores'!#REF!</definedName>
    <definedName name="AnRecReceitasContribuiçõesFnt" localSheetId="14">'BDValores'!#REF!</definedName>
    <definedName name="AnRecReceitasContribuiçõesFnt" localSheetId="15">'BDValores'!#REF!</definedName>
    <definedName name="AnRecReceitasContribuiçõesFnt" localSheetId="16">'BDValores'!#REF!</definedName>
    <definedName name="AnRecReceitasContribuiçõesFnt" localSheetId="17">'BDValores'!#REF!</definedName>
    <definedName name="AnRecReceitasContribuiçõesFnt" localSheetId="19">'BDValores'!#REF!</definedName>
    <definedName name="AnRecReceitasContribuiçõesFnt">'BDValores'!#REF!</definedName>
    <definedName name="AnRecReceitaServiço" localSheetId="5">'BDValores'!#REF!</definedName>
    <definedName name="AnRecReceitaServiço" localSheetId="6">'BDValores'!#REF!</definedName>
    <definedName name="AnRecReceitaServiço" localSheetId="9">'BDValores'!#REF!</definedName>
    <definedName name="AnRecReceitaServiço" localSheetId="10">'BDValores'!#REF!</definedName>
    <definedName name="AnRecReceitaServiço" localSheetId="11">'BDValores'!#REF!</definedName>
    <definedName name="AnRecReceitaServiço" localSheetId="13">'BDValores'!#REF!</definedName>
    <definedName name="AnRecReceitaServiço" localSheetId="14">'BDValores'!#REF!</definedName>
    <definedName name="AnRecReceitaServiço" localSheetId="15">'BDValores'!#REF!</definedName>
    <definedName name="AnRecReceitaServiço" localSheetId="16">'BDValores'!#REF!</definedName>
    <definedName name="AnRecReceitaServiço" localSheetId="17">'BDValores'!#REF!</definedName>
    <definedName name="AnRecReceitaServiço" localSheetId="19">'BDValores'!#REF!</definedName>
    <definedName name="AnRecReceitaServiço">'BDValores'!#REF!</definedName>
    <definedName name="AnRecReceitaServiçoFnt" localSheetId="5">'BDValores'!#REF!</definedName>
    <definedName name="AnRecReceitaServiçoFnt" localSheetId="6">'BDValores'!#REF!</definedName>
    <definedName name="AnRecReceitaServiçoFnt" localSheetId="9">'BDValores'!#REF!</definedName>
    <definedName name="AnRecReceitaServiçoFnt" localSheetId="10">'BDValores'!#REF!</definedName>
    <definedName name="AnRecReceitaServiçoFnt" localSheetId="11">'BDValores'!#REF!</definedName>
    <definedName name="AnRecReceitaServiçoFnt" localSheetId="13">'BDValores'!#REF!</definedName>
    <definedName name="AnRecReceitaServiçoFnt" localSheetId="14">'BDValores'!#REF!</definedName>
    <definedName name="AnRecReceitaServiçoFnt" localSheetId="15">'BDValores'!#REF!</definedName>
    <definedName name="AnRecReceitaServiçoFnt" localSheetId="16">'BDValores'!#REF!</definedName>
    <definedName name="AnRecReceitaServiçoFnt" localSheetId="17">'BDValores'!#REF!</definedName>
    <definedName name="AnRecReceitaServiçoFnt" localSheetId="19">'BDValores'!#REF!</definedName>
    <definedName name="AnRecReceitaServiçoFnt">'BDValores'!#REF!</definedName>
    <definedName name="AnRecReceitasPatrimoniais" localSheetId="5">'BDValores'!#REF!</definedName>
    <definedName name="AnRecReceitasPatrimoniais" localSheetId="6">'BDValores'!#REF!</definedName>
    <definedName name="AnRecReceitasPatrimoniais" localSheetId="9">'BDValores'!#REF!</definedName>
    <definedName name="AnRecReceitasPatrimoniais" localSheetId="10">'BDValores'!#REF!</definedName>
    <definedName name="AnRecReceitasPatrimoniais" localSheetId="11">'BDValores'!#REF!</definedName>
    <definedName name="AnRecReceitasPatrimoniais" localSheetId="13">'BDValores'!#REF!</definedName>
    <definedName name="AnRecReceitasPatrimoniais" localSheetId="14">'BDValores'!#REF!</definedName>
    <definedName name="AnRecReceitasPatrimoniais" localSheetId="15">'BDValores'!#REF!</definedName>
    <definedName name="AnRecReceitasPatrimoniais" localSheetId="16">'BDValores'!#REF!</definedName>
    <definedName name="AnRecReceitasPatrimoniais" localSheetId="17">'BDValores'!#REF!</definedName>
    <definedName name="AnRecReceitasPatrimoniais" localSheetId="19">'BDValores'!#REF!</definedName>
    <definedName name="AnRecReceitasPatrimoniais">'BDValores'!#REF!</definedName>
    <definedName name="AnRecReceitasPatrimoniaisFnt" localSheetId="5">'BDValores'!#REF!</definedName>
    <definedName name="AnRecReceitasPatrimoniaisFnt" localSheetId="6">'BDValores'!#REF!</definedName>
    <definedName name="AnRecReceitasPatrimoniaisFnt" localSheetId="9">'BDValores'!#REF!</definedName>
    <definedName name="AnRecReceitasPatrimoniaisFnt" localSheetId="10">'BDValores'!#REF!</definedName>
    <definedName name="AnRecReceitasPatrimoniaisFnt" localSheetId="11">'BDValores'!#REF!</definedName>
    <definedName name="AnRecReceitasPatrimoniaisFnt" localSheetId="13">'BDValores'!#REF!</definedName>
    <definedName name="AnRecReceitasPatrimoniaisFnt" localSheetId="14">'BDValores'!#REF!</definedName>
    <definedName name="AnRecReceitasPatrimoniaisFnt" localSheetId="15">'BDValores'!#REF!</definedName>
    <definedName name="AnRecReceitasPatrimoniaisFnt" localSheetId="16">'BDValores'!#REF!</definedName>
    <definedName name="AnRecReceitasPatrimoniaisFnt" localSheetId="17">'BDValores'!#REF!</definedName>
    <definedName name="AnRecReceitasPatrimoniaisFnt" localSheetId="19">'BDValores'!#REF!</definedName>
    <definedName name="AnRecReceitasPatrimoniaisFnt">'BDValores'!#REF!</definedName>
    <definedName name="AnRecReceitaTributaria" localSheetId="5">'BDValores'!#REF!</definedName>
    <definedName name="AnRecReceitaTributaria" localSheetId="6">'BDValores'!#REF!</definedName>
    <definedName name="AnRecReceitaTributaria" localSheetId="9">'BDValores'!#REF!</definedName>
    <definedName name="AnRecReceitaTributaria" localSheetId="10">'BDValores'!#REF!</definedName>
    <definedName name="AnRecReceitaTributaria" localSheetId="11">'BDValores'!#REF!</definedName>
    <definedName name="AnRecReceitaTributaria" localSheetId="13">'BDValores'!#REF!</definedName>
    <definedName name="AnRecReceitaTributaria" localSheetId="14">'BDValores'!#REF!</definedName>
    <definedName name="AnRecReceitaTributaria" localSheetId="15">'BDValores'!#REF!</definedName>
    <definedName name="AnRecReceitaTributaria" localSheetId="16">'BDValores'!#REF!</definedName>
    <definedName name="AnRecReceitaTributaria" localSheetId="17">'BDValores'!#REF!</definedName>
    <definedName name="AnRecReceitaTributaria" localSheetId="19">'BDValores'!#REF!</definedName>
    <definedName name="AnRecReceitaTributaria">'BDValores'!#REF!</definedName>
    <definedName name="AnRecReceitaTributariaFnt" localSheetId="5">'BDValores'!#REF!</definedName>
    <definedName name="AnRecReceitaTributariaFnt" localSheetId="6">'BDValores'!#REF!</definedName>
    <definedName name="AnRecReceitaTributariaFnt" localSheetId="9">'BDValores'!#REF!</definedName>
    <definedName name="AnRecReceitaTributariaFnt" localSheetId="10">'BDValores'!#REF!</definedName>
    <definedName name="AnRecReceitaTributariaFnt" localSheetId="11">'BDValores'!#REF!</definedName>
    <definedName name="AnRecReceitaTributariaFnt" localSheetId="13">'BDValores'!#REF!</definedName>
    <definedName name="AnRecReceitaTributariaFnt" localSheetId="14">'BDValores'!#REF!</definedName>
    <definedName name="AnRecReceitaTributariaFnt" localSheetId="15">'BDValores'!#REF!</definedName>
    <definedName name="AnRecReceitaTributariaFnt" localSheetId="16">'BDValores'!#REF!</definedName>
    <definedName name="AnRecReceitaTributariaFnt" localSheetId="17">'BDValores'!#REF!</definedName>
    <definedName name="AnRecReceitaTributariaFnt" localSheetId="19">'BDValores'!#REF!</definedName>
    <definedName name="AnRecReceitaTributariaFnt">'BDValores'!#REF!</definedName>
    <definedName name="AnRecRecServSaude" localSheetId="5">'BDValores'!#REF!</definedName>
    <definedName name="AnRecRecServSaude" localSheetId="6">'BDValores'!#REF!</definedName>
    <definedName name="AnRecRecServSaude" localSheetId="9">'BDValores'!#REF!</definedName>
    <definedName name="AnRecRecServSaude" localSheetId="10">'BDValores'!#REF!</definedName>
    <definedName name="AnRecRecServSaude" localSheetId="11">'BDValores'!#REF!</definedName>
    <definedName name="AnRecRecServSaude" localSheetId="13">'BDValores'!#REF!</definedName>
    <definedName name="AnRecRecServSaude" localSheetId="14">'BDValores'!#REF!</definedName>
    <definedName name="AnRecRecServSaude" localSheetId="15">'BDValores'!#REF!</definedName>
    <definedName name="AnRecRecServSaude" localSheetId="16">'BDValores'!#REF!</definedName>
    <definedName name="AnRecRecServSaude" localSheetId="17">'BDValores'!#REF!</definedName>
    <definedName name="AnRecRecServSaude" localSheetId="19">'BDValores'!#REF!</definedName>
    <definedName name="AnRecRecServSaude">'BDValores'!#REF!</definedName>
    <definedName name="AnRecRecServSaudeFnt" localSheetId="5">'BDValores'!#REF!</definedName>
    <definedName name="AnRecRecServSaudeFnt" localSheetId="6">'BDValores'!#REF!</definedName>
    <definedName name="AnRecRecServSaudeFnt" localSheetId="9">'BDValores'!#REF!</definedName>
    <definedName name="AnRecRecServSaudeFnt" localSheetId="10">'BDValores'!#REF!</definedName>
    <definedName name="AnRecRecServSaudeFnt" localSheetId="11">'BDValores'!#REF!</definedName>
    <definedName name="AnRecRecServSaudeFnt" localSheetId="13">'BDValores'!#REF!</definedName>
    <definedName name="AnRecRecServSaudeFnt" localSheetId="14">'BDValores'!#REF!</definedName>
    <definedName name="AnRecRecServSaudeFnt" localSheetId="15">'BDValores'!#REF!</definedName>
    <definedName name="AnRecRecServSaudeFnt" localSheetId="16">'BDValores'!#REF!</definedName>
    <definedName name="AnRecRecServSaudeFnt" localSheetId="17">'BDValores'!#REF!</definedName>
    <definedName name="AnRecRecServSaudeFnt" localSheetId="19">'BDValores'!#REF!</definedName>
    <definedName name="AnRecRecServSaudeFnt">'BDValores'!#REF!</definedName>
    <definedName name="AnRecTransCorrentes" localSheetId="5">'BDValores'!#REF!</definedName>
    <definedName name="AnRecTransCorrentes" localSheetId="6">'BDValores'!#REF!</definedName>
    <definedName name="AnRecTransCorrentes" localSheetId="9">'BDValores'!#REF!</definedName>
    <definedName name="AnRecTransCorrentes" localSheetId="10">'BDValores'!#REF!</definedName>
    <definedName name="AnRecTransCorrentes" localSheetId="11">'BDValores'!#REF!</definedName>
    <definedName name="AnRecTransCorrentes" localSheetId="13">'BDValores'!#REF!</definedName>
    <definedName name="AnRecTransCorrentes" localSheetId="14">'BDValores'!#REF!</definedName>
    <definedName name="AnRecTransCorrentes" localSheetId="15">'BDValores'!#REF!</definedName>
    <definedName name="AnRecTransCorrentes" localSheetId="16">'BDValores'!#REF!</definedName>
    <definedName name="AnRecTransCorrentes" localSheetId="17">'BDValores'!#REF!</definedName>
    <definedName name="AnRecTransCorrentes" localSheetId="19">'BDValores'!#REF!</definedName>
    <definedName name="AnRecTransCorrentes">'BDValores'!#REF!</definedName>
    <definedName name="AnRecTransCorrentesFnt" localSheetId="5">'BDValores'!#REF!</definedName>
    <definedName name="AnRecTransCorrentesFnt" localSheetId="6">'BDValores'!#REF!</definedName>
    <definedName name="AnRecTransCorrentesFnt" localSheetId="9">'BDValores'!#REF!</definedName>
    <definedName name="AnRecTransCorrentesFnt" localSheetId="10">'BDValores'!#REF!</definedName>
    <definedName name="AnRecTransCorrentesFnt" localSheetId="11">'BDValores'!#REF!</definedName>
    <definedName name="AnRecTransCorrentesFnt" localSheetId="13">'BDValores'!#REF!</definedName>
    <definedName name="AnRecTransCorrentesFnt" localSheetId="14">'BDValores'!#REF!</definedName>
    <definedName name="AnRecTransCorrentesFnt" localSheetId="15">'BDValores'!#REF!</definedName>
    <definedName name="AnRecTransCorrentesFnt" localSheetId="16">'BDValores'!#REF!</definedName>
    <definedName name="AnRecTransCorrentesFnt" localSheetId="17">'BDValores'!#REF!</definedName>
    <definedName name="AnRecTransCorrentesFnt" localSheetId="19">'BDValores'!#REF!</definedName>
    <definedName name="AnRecTransCorrentesFnt">'BDValores'!#REF!</definedName>
    <definedName name="AnRecTransfCapConvEstadoSaude" localSheetId="5">'BDValores'!#REF!</definedName>
    <definedName name="AnRecTransfCapConvEstadoSaude" localSheetId="6">'BDValores'!#REF!</definedName>
    <definedName name="AnRecTransfCapConvEstadoSaude" localSheetId="9">'BDValores'!#REF!</definedName>
    <definedName name="AnRecTransfCapConvEstadoSaude" localSheetId="10">'BDValores'!#REF!</definedName>
    <definedName name="AnRecTransfCapConvEstadoSaude" localSheetId="11">'BDValores'!#REF!</definedName>
    <definedName name="AnRecTransfCapConvEstadoSaude" localSheetId="13">'BDValores'!#REF!</definedName>
    <definedName name="AnRecTransfCapConvEstadoSaude" localSheetId="14">'BDValores'!#REF!</definedName>
    <definedName name="AnRecTransfCapConvEstadoSaude" localSheetId="15">'BDValores'!#REF!</definedName>
    <definedName name="AnRecTransfCapConvEstadoSaude" localSheetId="16">'BDValores'!#REF!</definedName>
    <definedName name="AnRecTransfCapConvEstadoSaude" localSheetId="17">'BDValores'!#REF!</definedName>
    <definedName name="AnRecTransfCapConvEstadoSaude" localSheetId="19">'BDValores'!#REF!</definedName>
    <definedName name="AnRecTransfCapConvEstadoSaude">'BDValores'!#REF!</definedName>
    <definedName name="AnRecTransfCapConvEstadoSaudeFnt" localSheetId="5">'BDValores'!#REF!</definedName>
    <definedName name="AnRecTransfCapConvEstadoSaudeFnt" localSheetId="6">'BDValores'!#REF!</definedName>
    <definedName name="AnRecTransfCapConvEstadoSaudeFnt" localSheetId="9">'BDValores'!#REF!</definedName>
    <definedName name="AnRecTransfCapConvEstadoSaudeFnt" localSheetId="10">'BDValores'!#REF!</definedName>
    <definedName name="AnRecTransfCapConvEstadoSaudeFnt" localSheetId="11">'BDValores'!#REF!</definedName>
    <definedName name="AnRecTransfCapConvEstadoSaudeFnt" localSheetId="13">'BDValores'!#REF!</definedName>
    <definedName name="AnRecTransfCapConvEstadoSaudeFnt" localSheetId="14">'BDValores'!#REF!</definedName>
    <definedName name="AnRecTransfCapConvEstadoSaudeFnt" localSheetId="15">'BDValores'!#REF!</definedName>
    <definedName name="AnRecTransfCapConvEstadoSaudeFnt" localSheetId="16">'BDValores'!#REF!</definedName>
    <definedName name="AnRecTransfCapConvEstadoSaudeFnt" localSheetId="17">'BDValores'!#REF!</definedName>
    <definedName name="AnRecTransfCapConvEstadoSaudeFnt" localSheetId="19">'BDValores'!#REF!</definedName>
    <definedName name="AnRecTransfCapConvEstadoSaudeFnt">'BDValores'!#REF!</definedName>
    <definedName name="AnRecTransfCapConvMunicSaude" localSheetId="5">'BDValores'!#REF!</definedName>
    <definedName name="AnRecTransfCapConvMunicSaude" localSheetId="6">'BDValores'!#REF!</definedName>
    <definedName name="AnRecTransfCapConvMunicSaude" localSheetId="9">'BDValores'!#REF!</definedName>
    <definedName name="AnRecTransfCapConvMunicSaude" localSheetId="10">'BDValores'!#REF!</definedName>
    <definedName name="AnRecTransfCapConvMunicSaude" localSheetId="11">'BDValores'!#REF!</definedName>
    <definedName name="AnRecTransfCapConvMunicSaude" localSheetId="13">'BDValores'!#REF!</definedName>
    <definedName name="AnRecTransfCapConvMunicSaude" localSheetId="14">'BDValores'!#REF!</definedName>
    <definedName name="AnRecTransfCapConvMunicSaude" localSheetId="15">'BDValores'!#REF!</definedName>
    <definedName name="AnRecTransfCapConvMunicSaude" localSheetId="16">'BDValores'!#REF!</definedName>
    <definedName name="AnRecTransfCapConvMunicSaude" localSheetId="17">'BDValores'!#REF!</definedName>
    <definedName name="AnRecTransfCapConvMunicSaude" localSheetId="19">'BDValores'!#REF!</definedName>
    <definedName name="AnRecTransfCapConvMunicSaude">'BDValores'!#REF!</definedName>
    <definedName name="AnRecTransfCapConvMunicSaudeFnt" localSheetId="5">'BDValores'!#REF!</definedName>
    <definedName name="AnRecTransfCapConvMunicSaudeFnt" localSheetId="6">'BDValores'!#REF!</definedName>
    <definedName name="AnRecTransfCapConvMunicSaudeFnt" localSheetId="9">'BDValores'!#REF!</definedName>
    <definedName name="AnRecTransfCapConvMunicSaudeFnt" localSheetId="10">'BDValores'!#REF!</definedName>
    <definedName name="AnRecTransfCapConvMunicSaudeFnt" localSheetId="11">'BDValores'!#REF!</definedName>
    <definedName name="AnRecTransfCapConvMunicSaudeFnt" localSheetId="13">'BDValores'!#REF!</definedName>
    <definedName name="AnRecTransfCapConvMunicSaudeFnt" localSheetId="14">'BDValores'!#REF!</definedName>
    <definedName name="AnRecTransfCapConvMunicSaudeFnt" localSheetId="15">'BDValores'!#REF!</definedName>
    <definedName name="AnRecTransfCapConvMunicSaudeFnt" localSheetId="16">'BDValores'!#REF!</definedName>
    <definedName name="AnRecTransfCapConvMunicSaudeFnt" localSheetId="17">'BDValores'!#REF!</definedName>
    <definedName name="AnRecTransfCapConvMunicSaudeFnt" localSheetId="19">'BDValores'!#REF!</definedName>
    <definedName name="AnRecTransfCapConvMunicSaudeFnt">'BDValores'!#REF!</definedName>
    <definedName name="AnRecTransfCapConvUniaoSaude" localSheetId="5">'BDValores'!#REF!</definedName>
    <definedName name="AnRecTransfCapConvUniaoSaude" localSheetId="6">'BDValores'!#REF!</definedName>
    <definedName name="AnRecTransfCapConvUniaoSaude" localSheetId="9">'BDValores'!#REF!</definedName>
    <definedName name="AnRecTransfCapConvUniaoSaude" localSheetId="10">'BDValores'!#REF!</definedName>
    <definedName name="AnRecTransfCapConvUniaoSaude" localSheetId="11">'BDValores'!#REF!</definedName>
    <definedName name="AnRecTransfCapConvUniaoSaude" localSheetId="13">'BDValores'!#REF!</definedName>
    <definedName name="AnRecTransfCapConvUniaoSaude" localSheetId="14">'BDValores'!#REF!</definedName>
    <definedName name="AnRecTransfCapConvUniaoSaude" localSheetId="15">'BDValores'!#REF!</definedName>
    <definedName name="AnRecTransfCapConvUniaoSaude" localSheetId="16">'BDValores'!#REF!</definedName>
    <definedName name="AnRecTransfCapConvUniaoSaude" localSheetId="17">'BDValores'!#REF!</definedName>
    <definedName name="AnRecTransfCapConvUniaoSaude" localSheetId="19">'BDValores'!#REF!</definedName>
    <definedName name="AnRecTransfCapConvUniaoSaude">'BDValores'!#REF!</definedName>
    <definedName name="AnRecTransfCapConvUniaoSaudeFnt" localSheetId="5">'BDValores'!#REF!</definedName>
    <definedName name="AnRecTransfCapConvUniaoSaudeFnt" localSheetId="6">'BDValores'!#REF!</definedName>
    <definedName name="AnRecTransfCapConvUniaoSaudeFnt" localSheetId="9">'BDValores'!#REF!</definedName>
    <definedName name="AnRecTransfCapConvUniaoSaudeFnt" localSheetId="10">'BDValores'!#REF!</definedName>
    <definedName name="AnRecTransfCapConvUniaoSaudeFnt" localSheetId="11">'BDValores'!#REF!</definedName>
    <definedName name="AnRecTransfCapConvUniaoSaudeFnt" localSheetId="13">'BDValores'!#REF!</definedName>
    <definedName name="AnRecTransfCapConvUniaoSaudeFnt" localSheetId="14">'BDValores'!#REF!</definedName>
    <definedName name="AnRecTransfCapConvUniaoSaudeFnt" localSheetId="15">'BDValores'!#REF!</definedName>
    <definedName name="AnRecTransfCapConvUniaoSaudeFnt" localSheetId="16">'BDValores'!#REF!</definedName>
    <definedName name="AnRecTransfCapConvUniaoSaudeFnt" localSheetId="17">'BDValores'!#REF!</definedName>
    <definedName name="AnRecTransfCapConvUniaoSaudeFnt" localSheetId="19">'BDValores'!#REF!</definedName>
    <definedName name="AnRecTransfCapConvUniaoSaudeFnt">'BDValores'!#REF!</definedName>
    <definedName name="AnRecTransfCapEstadoSaude" localSheetId="5">'BDValores'!#REF!</definedName>
    <definedName name="AnRecTransfCapEstadoSaude" localSheetId="6">'BDValores'!#REF!</definedName>
    <definedName name="AnRecTransfCapEstadoSaude" localSheetId="9">'BDValores'!#REF!</definedName>
    <definedName name="AnRecTransfCapEstadoSaude" localSheetId="10">'BDValores'!#REF!</definedName>
    <definedName name="AnRecTransfCapEstadoSaude" localSheetId="11">'BDValores'!#REF!</definedName>
    <definedName name="AnRecTransfCapEstadoSaude" localSheetId="13">'BDValores'!#REF!</definedName>
    <definedName name="AnRecTransfCapEstadoSaude" localSheetId="14">'BDValores'!#REF!</definedName>
    <definedName name="AnRecTransfCapEstadoSaude" localSheetId="15">'BDValores'!#REF!</definedName>
    <definedName name="AnRecTransfCapEstadoSaude" localSheetId="16">'BDValores'!#REF!</definedName>
    <definedName name="AnRecTransfCapEstadoSaude" localSheetId="17">'BDValores'!#REF!</definedName>
    <definedName name="AnRecTransfCapEstadoSaude" localSheetId="19">'BDValores'!#REF!</definedName>
    <definedName name="AnRecTransfCapEstadoSaude">'BDValores'!#REF!</definedName>
    <definedName name="AnRecTransfCapEstadoSaudeFnt" localSheetId="5">'BDValores'!#REF!</definedName>
    <definedName name="AnRecTransfCapEstadoSaudeFnt" localSheetId="6">'BDValores'!#REF!</definedName>
    <definedName name="AnRecTransfCapEstadoSaudeFnt" localSheetId="9">'BDValores'!#REF!</definedName>
    <definedName name="AnRecTransfCapEstadoSaudeFnt" localSheetId="10">'BDValores'!#REF!</definedName>
    <definedName name="AnRecTransfCapEstadoSaudeFnt" localSheetId="11">'BDValores'!#REF!</definedName>
    <definedName name="AnRecTransfCapEstadoSaudeFnt" localSheetId="13">'BDValores'!#REF!</definedName>
    <definedName name="AnRecTransfCapEstadoSaudeFnt" localSheetId="14">'BDValores'!#REF!</definedName>
    <definedName name="AnRecTransfCapEstadoSaudeFnt" localSheetId="15">'BDValores'!#REF!</definedName>
    <definedName name="AnRecTransfCapEstadoSaudeFnt" localSheetId="16">'BDValores'!#REF!</definedName>
    <definedName name="AnRecTransfCapEstadoSaudeFnt" localSheetId="17">'BDValores'!#REF!</definedName>
    <definedName name="AnRecTransfCapEstadoSaudeFnt" localSheetId="19">'BDValores'!#REF!</definedName>
    <definedName name="AnRecTransfCapEstadoSaudeFnt">'BDValores'!#REF!</definedName>
    <definedName name="AnRecTransfCapMunicSaude" localSheetId="5">'BDValores'!#REF!</definedName>
    <definedName name="AnRecTransfCapMunicSaude" localSheetId="6">'BDValores'!#REF!</definedName>
    <definedName name="AnRecTransfCapMunicSaude" localSheetId="9">'BDValores'!#REF!</definedName>
    <definedName name="AnRecTransfCapMunicSaude" localSheetId="10">'BDValores'!#REF!</definedName>
    <definedName name="AnRecTransfCapMunicSaude" localSheetId="11">'BDValores'!#REF!</definedName>
    <definedName name="AnRecTransfCapMunicSaude" localSheetId="13">'BDValores'!#REF!</definedName>
    <definedName name="AnRecTransfCapMunicSaude" localSheetId="14">'BDValores'!#REF!</definedName>
    <definedName name="AnRecTransfCapMunicSaude" localSheetId="15">'BDValores'!#REF!</definedName>
    <definedName name="AnRecTransfCapMunicSaude" localSheetId="16">'BDValores'!#REF!</definedName>
    <definedName name="AnRecTransfCapMunicSaude" localSheetId="17">'BDValores'!#REF!</definedName>
    <definedName name="AnRecTransfCapMunicSaude" localSheetId="19">'BDValores'!#REF!</definedName>
    <definedName name="AnRecTransfCapMunicSaude">'BDValores'!#REF!</definedName>
    <definedName name="AnRecTransfCapMunicSaudeFnt" localSheetId="5">'BDValores'!#REF!</definedName>
    <definedName name="AnRecTransfCapMunicSaudeFnt" localSheetId="6">'BDValores'!#REF!</definedName>
    <definedName name="AnRecTransfCapMunicSaudeFnt" localSheetId="9">'BDValores'!#REF!</definedName>
    <definedName name="AnRecTransfCapMunicSaudeFnt" localSheetId="10">'BDValores'!#REF!</definedName>
    <definedName name="AnRecTransfCapMunicSaudeFnt" localSheetId="11">'BDValores'!#REF!</definedName>
    <definedName name="AnRecTransfCapMunicSaudeFnt" localSheetId="13">'BDValores'!#REF!</definedName>
    <definedName name="AnRecTransfCapMunicSaudeFnt" localSheetId="14">'BDValores'!#REF!</definedName>
    <definedName name="AnRecTransfCapMunicSaudeFnt" localSheetId="15">'BDValores'!#REF!</definedName>
    <definedName name="AnRecTransfCapMunicSaudeFnt" localSheetId="16">'BDValores'!#REF!</definedName>
    <definedName name="AnRecTransfCapMunicSaudeFnt" localSheetId="17">'BDValores'!#REF!</definedName>
    <definedName name="AnRecTransfCapMunicSaudeFnt" localSheetId="19">'BDValores'!#REF!</definedName>
    <definedName name="AnRecTransfCapMunicSaudeFnt">'BDValores'!#REF!</definedName>
    <definedName name="AnRecTransfCapUniaoSaude" localSheetId="5">'BDValores'!#REF!</definedName>
    <definedName name="AnRecTransfCapUniaoSaude" localSheetId="6">'BDValores'!#REF!</definedName>
    <definedName name="AnRecTransfCapUniaoSaude" localSheetId="9">'BDValores'!#REF!</definedName>
    <definedName name="AnRecTransfCapUniaoSaude" localSheetId="10">'BDValores'!#REF!</definedName>
    <definedName name="AnRecTransfCapUniaoSaude" localSheetId="11">'BDValores'!#REF!</definedName>
    <definedName name="AnRecTransfCapUniaoSaude" localSheetId="13">'BDValores'!#REF!</definedName>
    <definedName name="AnRecTransfCapUniaoSaude" localSheetId="14">'BDValores'!#REF!</definedName>
    <definedName name="AnRecTransfCapUniaoSaude" localSheetId="15">'BDValores'!#REF!</definedName>
    <definedName name="AnRecTransfCapUniaoSaude" localSheetId="16">'BDValores'!#REF!</definedName>
    <definedName name="AnRecTransfCapUniaoSaude" localSheetId="17">'BDValores'!#REF!</definedName>
    <definedName name="AnRecTransfCapUniaoSaude" localSheetId="19">'BDValores'!#REF!</definedName>
    <definedName name="AnRecTransfCapUniaoSaude">'BDValores'!#REF!</definedName>
    <definedName name="AnRecTransfCapUniaoSaudeFnt" localSheetId="5">'BDValores'!#REF!</definedName>
    <definedName name="AnRecTransfCapUniaoSaudeFnt" localSheetId="6">'BDValores'!#REF!</definedName>
    <definedName name="AnRecTransfCapUniaoSaudeFnt" localSheetId="9">'BDValores'!#REF!</definedName>
    <definedName name="AnRecTransfCapUniaoSaudeFnt" localSheetId="10">'BDValores'!#REF!</definedName>
    <definedName name="AnRecTransfCapUniaoSaudeFnt" localSheetId="11">'BDValores'!#REF!</definedName>
    <definedName name="AnRecTransfCapUniaoSaudeFnt" localSheetId="13">'BDValores'!#REF!</definedName>
    <definedName name="AnRecTransfCapUniaoSaudeFnt" localSheetId="14">'BDValores'!#REF!</definedName>
    <definedName name="AnRecTransfCapUniaoSaudeFnt" localSheetId="15">'BDValores'!#REF!</definedName>
    <definedName name="AnRecTransfCapUniaoSaudeFnt" localSheetId="16">'BDValores'!#REF!</definedName>
    <definedName name="AnRecTransfCapUniaoSaudeFnt" localSheetId="17">'BDValores'!#REF!</definedName>
    <definedName name="AnRecTransfCapUniaoSaudeFnt" localSheetId="19">'BDValores'!#REF!</definedName>
    <definedName name="AnRecTransfCapUniaoSaudeFnt">'BDValores'!#REF!</definedName>
    <definedName name="AnRecTransfConvEstadoSaude" localSheetId="5">'BDValores'!#REF!</definedName>
    <definedName name="AnRecTransfConvEstadoSaude" localSheetId="6">'BDValores'!#REF!</definedName>
    <definedName name="AnRecTransfConvEstadoSaude" localSheetId="9">'BDValores'!#REF!</definedName>
    <definedName name="AnRecTransfConvEstadoSaude" localSheetId="10">'BDValores'!#REF!</definedName>
    <definedName name="AnRecTransfConvEstadoSaude" localSheetId="11">'BDValores'!#REF!</definedName>
    <definedName name="AnRecTransfConvEstadoSaude" localSheetId="13">'BDValores'!#REF!</definedName>
    <definedName name="AnRecTransfConvEstadoSaude" localSheetId="14">'BDValores'!#REF!</definedName>
    <definedName name="AnRecTransfConvEstadoSaude" localSheetId="15">'BDValores'!#REF!</definedName>
    <definedName name="AnRecTransfConvEstadoSaude" localSheetId="16">'BDValores'!#REF!</definedName>
    <definedName name="AnRecTransfConvEstadoSaude" localSheetId="17">'BDValores'!#REF!</definedName>
    <definedName name="AnRecTransfConvEstadoSaude" localSheetId="19">'BDValores'!#REF!</definedName>
    <definedName name="AnRecTransfConvEstadoSaude">'BDValores'!#REF!</definedName>
    <definedName name="AnRecTransfConvEstadoSaudeFnt" localSheetId="5">'BDValores'!#REF!</definedName>
    <definedName name="AnRecTransfConvEstadoSaudeFnt" localSheetId="6">'BDValores'!#REF!</definedName>
    <definedName name="AnRecTransfConvEstadoSaudeFnt" localSheetId="9">'BDValores'!#REF!</definedName>
    <definedName name="AnRecTransfConvEstadoSaudeFnt" localSheetId="10">'BDValores'!#REF!</definedName>
    <definedName name="AnRecTransfConvEstadoSaudeFnt" localSheetId="11">'BDValores'!#REF!</definedName>
    <definedName name="AnRecTransfConvEstadoSaudeFnt" localSheetId="13">'BDValores'!#REF!</definedName>
    <definedName name="AnRecTransfConvEstadoSaudeFnt" localSheetId="14">'BDValores'!#REF!</definedName>
    <definedName name="AnRecTransfConvEstadoSaudeFnt" localSheetId="15">'BDValores'!#REF!</definedName>
    <definedName name="AnRecTransfConvEstadoSaudeFnt" localSheetId="16">'BDValores'!#REF!</definedName>
    <definedName name="AnRecTransfConvEstadoSaudeFnt" localSheetId="17">'BDValores'!#REF!</definedName>
    <definedName name="AnRecTransfConvEstadoSaudeFnt" localSheetId="19">'BDValores'!#REF!</definedName>
    <definedName name="AnRecTransfConvEstadoSaudeFnt">'BDValores'!#REF!</definedName>
    <definedName name="AnRecTransfConvMunicSaude" localSheetId="5">'BDValores'!#REF!</definedName>
    <definedName name="AnRecTransfConvMunicSaude" localSheetId="6">'BDValores'!#REF!</definedName>
    <definedName name="AnRecTransfConvMunicSaude" localSheetId="9">'BDValores'!#REF!</definedName>
    <definedName name="AnRecTransfConvMunicSaude" localSheetId="10">'BDValores'!#REF!</definedName>
    <definedName name="AnRecTransfConvMunicSaude" localSheetId="11">'BDValores'!#REF!</definedName>
    <definedName name="AnRecTransfConvMunicSaude" localSheetId="13">'BDValores'!#REF!</definedName>
    <definedName name="AnRecTransfConvMunicSaude" localSheetId="14">'BDValores'!#REF!</definedName>
    <definedName name="AnRecTransfConvMunicSaude" localSheetId="15">'BDValores'!#REF!</definedName>
    <definedName name="AnRecTransfConvMunicSaude" localSheetId="16">'BDValores'!#REF!</definedName>
    <definedName name="AnRecTransfConvMunicSaude" localSheetId="17">'BDValores'!#REF!</definedName>
    <definedName name="AnRecTransfConvMunicSaude" localSheetId="19">'BDValores'!#REF!</definedName>
    <definedName name="AnRecTransfConvMunicSaude">'BDValores'!#REF!</definedName>
    <definedName name="AnRecTransfConvMunicSaudeFnt" localSheetId="5">'BDValores'!#REF!</definedName>
    <definedName name="AnRecTransfConvMunicSaudeFnt" localSheetId="6">'BDValores'!#REF!</definedName>
    <definedName name="AnRecTransfConvMunicSaudeFnt" localSheetId="9">'BDValores'!#REF!</definedName>
    <definedName name="AnRecTransfConvMunicSaudeFnt" localSheetId="10">'BDValores'!#REF!</definedName>
    <definedName name="AnRecTransfConvMunicSaudeFnt" localSheetId="11">'BDValores'!#REF!</definedName>
    <definedName name="AnRecTransfConvMunicSaudeFnt" localSheetId="13">'BDValores'!#REF!</definedName>
    <definedName name="AnRecTransfConvMunicSaudeFnt" localSheetId="14">'BDValores'!#REF!</definedName>
    <definedName name="AnRecTransfConvMunicSaudeFnt" localSheetId="15">'BDValores'!#REF!</definedName>
    <definedName name="AnRecTransfConvMunicSaudeFnt" localSheetId="16">'BDValores'!#REF!</definedName>
    <definedName name="AnRecTransfConvMunicSaudeFnt" localSheetId="17">'BDValores'!#REF!</definedName>
    <definedName name="AnRecTransfConvMunicSaudeFnt" localSheetId="19">'BDValores'!#REF!</definedName>
    <definedName name="AnRecTransfConvMunicSaudeFnt">'BDValores'!#REF!</definedName>
    <definedName name="AnRecTransfConvUniaoSaude" localSheetId="5">'BDValores'!#REF!</definedName>
    <definedName name="AnRecTransfConvUniaoSaude" localSheetId="6">'BDValores'!#REF!</definedName>
    <definedName name="AnRecTransfConvUniaoSaude" localSheetId="9">'BDValores'!#REF!</definedName>
    <definedName name="AnRecTransfConvUniaoSaude" localSheetId="10">'BDValores'!#REF!</definedName>
    <definedName name="AnRecTransfConvUniaoSaude" localSheetId="11">'BDValores'!#REF!</definedName>
    <definedName name="AnRecTransfConvUniaoSaude" localSheetId="13">'BDValores'!#REF!</definedName>
    <definedName name="AnRecTransfConvUniaoSaude" localSheetId="14">'BDValores'!#REF!</definedName>
    <definedName name="AnRecTransfConvUniaoSaude" localSheetId="15">'BDValores'!#REF!</definedName>
    <definedName name="AnRecTransfConvUniaoSaude" localSheetId="16">'BDValores'!#REF!</definedName>
    <definedName name="AnRecTransfConvUniaoSaude" localSheetId="17">'BDValores'!#REF!</definedName>
    <definedName name="AnRecTransfConvUniaoSaude" localSheetId="19">'BDValores'!#REF!</definedName>
    <definedName name="AnRecTransfConvUniaoSaude">'BDValores'!#REF!</definedName>
    <definedName name="AnRecTransfConvUniaoSaudeFnt" localSheetId="5">'BDValores'!#REF!</definedName>
    <definedName name="AnRecTransfConvUniaoSaudeFnt" localSheetId="6">'BDValores'!#REF!</definedName>
    <definedName name="AnRecTransfConvUniaoSaudeFnt" localSheetId="9">'BDValores'!#REF!</definedName>
    <definedName name="AnRecTransfConvUniaoSaudeFnt" localSheetId="10">'BDValores'!#REF!</definedName>
    <definedName name="AnRecTransfConvUniaoSaudeFnt" localSheetId="11">'BDValores'!#REF!</definedName>
    <definedName name="AnRecTransfConvUniaoSaudeFnt" localSheetId="13">'BDValores'!#REF!</definedName>
    <definedName name="AnRecTransfConvUniaoSaudeFnt" localSheetId="14">'BDValores'!#REF!</definedName>
    <definedName name="AnRecTransfConvUniaoSaudeFnt" localSheetId="15">'BDValores'!#REF!</definedName>
    <definedName name="AnRecTransfConvUniaoSaudeFnt" localSheetId="16">'BDValores'!#REF!</definedName>
    <definedName name="AnRecTransfConvUniaoSaudeFnt" localSheetId="17">'BDValores'!#REF!</definedName>
    <definedName name="AnRecTransfConvUniaoSaudeFnt" localSheetId="19">'BDValores'!#REF!</definedName>
    <definedName name="AnRecTransfConvUniaoSaudeFnt">'BDValores'!#REF!</definedName>
    <definedName name="AnRecTransfEstadoSaudeFundoAFundo" localSheetId="5">'BDValores'!#REF!</definedName>
    <definedName name="AnRecTransfEstadoSaudeFundoAFundo" localSheetId="6">'BDValores'!#REF!</definedName>
    <definedName name="AnRecTransfEstadoSaudeFundoAFundo" localSheetId="9">'BDValores'!#REF!</definedName>
    <definedName name="AnRecTransfEstadoSaudeFundoAFundo" localSheetId="10">'BDValores'!#REF!</definedName>
    <definedName name="AnRecTransfEstadoSaudeFundoAFundo" localSheetId="11">'BDValores'!#REF!</definedName>
    <definedName name="AnRecTransfEstadoSaudeFundoAFundo" localSheetId="13">'BDValores'!#REF!</definedName>
    <definedName name="AnRecTransfEstadoSaudeFundoAFundo" localSheetId="14">'BDValores'!#REF!</definedName>
    <definedName name="AnRecTransfEstadoSaudeFundoAFundo" localSheetId="15">'BDValores'!#REF!</definedName>
    <definedName name="AnRecTransfEstadoSaudeFundoAFundo" localSheetId="16">'BDValores'!#REF!</definedName>
    <definedName name="AnRecTransfEstadoSaudeFundoAFundo" localSheetId="17">'BDValores'!#REF!</definedName>
    <definedName name="AnRecTransfEstadoSaudeFundoAFundo" localSheetId="19">'BDValores'!#REF!</definedName>
    <definedName name="AnRecTransfEstadoSaudeFundoAFundo">'BDValores'!#REF!</definedName>
    <definedName name="AnRecTransfEstadoSaudeFundoAFundoFnt" localSheetId="5">'BDValores'!#REF!</definedName>
    <definedName name="AnRecTransfEstadoSaudeFundoAFundoFnt" localSheetId="6">'BDValores'!#REF!</definedName>
    <definedName name="AnRecTransfEstadoSaudeFundoAFundoFnt" localSheetId="9">'BDValores'!#REF!</definedName>
    <definedName name="AnRecTransfEstadoSaudeFundoAFundoFnt" localSheetId="10">'BDValores'!#REF!</definedName>
    <definedName name="AnRecTransfEstadoSaudeFundoAFundoFnt" localSheetId="11">'BDValores'!#REF!</definedName>
    <definedName name="AnRecTransfEstadoSaudeFundoAFundoFnt" localSheetId="13">'BDValores'!#REF!</definedName>
    <definedName name="AnRecTransfEstadoSaudeFundoAFundoFnt" localSheetId="14">'BDValores'!#REF!</definedName>
    <definedName name="AnRecTransfEstadoSaudeFundoAFundoFnt" localSheetId="15">'BDValores'!#REF!</definedName>
    <definedName name="AnRecTransfEstadoSaudeFundoAFundoFnt" localSheetId="16">'BDValores'!#REF!</definedName>
    <definedName name="AnRecTransfEstadoSaudeFundoAFundoFnt" localSheetId="17">'BDValores'!#REF!</definedName>
    <definedName name="AnRecTransfEstadoSaudeFundoAFundoFnt" localSheetId="19">'BDValores'!#REF!</definedName>
    <definedName name="AnRecTransfEstadoSaudeFundoAFundoFnt">'BDValores'!#REF!</definedName>
    <definedName name="AnRecTransfMunicSaudeFundoAFundo" localSheetId="5">'BDValores'!#REF!</definedName>
    <definedName name="AnRecTransfMunicSaudeFundoAFundo" localSheetId="6">'BDValores'!#REF!</definedName>
    <definedName name="AnRecTransfMunicSaudeFundoAFundo" localSheetId="9">'BDValores'!#REF!</definedName>
    <definedName name="AnRecTransfMunicSaudeFundoAFundo" localSheetId="10">'BDValores'!#REF!</definedName>
    <definedName name="AnRecTransfMunicSaudeFundoAFundo" localSheetId="11">'BDValores'!#REF!</definedName>
    <definedName name="AnRecTransfMunicSaudeFundoAFundo" localSheetId="13">'BDValores'!#REF!</definedName>
    <definedName name="AnRecTransfMunicSaudeFundoAFundo" localSheetId="14">'BDValores'!#REF!</definedName>
    <definedName name="AnRecTransfMunicSaudeFundoAFundo" localSheetId="15">'BDValores'!#REF!</definedName>
    <definedName name="AnRecTransfMunicSaudeFundoAFundo" localSheetId="16">'BDValores'!#REF!</definedName>
    <definedName name="AnRecTransfMunicSaudeFundoAFundo" localSheetId="17">'BDValores'!#REF!</definedName>
    <definedName name="AnRecTransfMunicSaudeFundoAFundo" localSheetId="19">'BDValores'!#REF!</definedName>
    <definedName name="AnRecTransfMunicSaudeFundoAFundo">'BDValores'!#REF!</definedName>
    <definedName name="AnRecTransfMunicSaudeFundoAFundoFnt" localSheetId="5">'BDValores'!#REF!</definedName>
    <definedName name="AnRecTransfMunicSaudeFundoAFundoFnt" localSheetId="6">'BDValores'!#REF!</definedName>
    <definedName name="AnRecTransfMunicSaudeFundoAFundoFnt" localSheetId="9">'BDValores'!#REF!</definedName>
    <definedName name="AnRecTransfMunicSaudeFundoAFundoFnt" localSheetId="10">'BDValores'!#REF!</definedName>
    <definedName name="AnRecTransfMunicSaudeFundoAFundoFnt" localSheetId="11">'BDValores'!#REF!</definedName>
    <definedName name="AnRecTransfMunicSaudeFundoAFundoFnt" localSheetId="13">'BDValores'!#REF!</definedName>
    <definedName name="AnRecTransfMunicSaudeFundoAFundoFnt" localSheetId="14">'BDValores'!#REF!</definedName>
    <definedName name="AnRecTransfMunicSaudeFundoAFundoFnt" localSheetId="15">'BDValores'!#REF!</definedName>
    <definedName name="AnRecTransfMunicSaudeFundoAFundoFnt" localSheetId="16">'BDValores'!#REF!</definedName>
    <definedName name="AnRecTransfMunicSaudeFundoAFundoFnt" localSheetId="17">'BDValores'!#REF!</definedName>
    <definedName name="AnRecTransfMunicSaudeFundoAFundoFnt" localSheetId="19">'BDValores'!#REF!</definedName>
    <definedName name="AnRecTransfMunicSaudeFundoAFundoFnt">'BDValores'!#REF!</definedName>
    <definedName name="AnRecTransfRecFundeb" localSheetId="5">'BDValores'!#REF!</definedName>
    <definedName name="AnRecTransfRecFundeb" localSheetId="6">'BDValores'!#REF!</definedName>
    <definedName name="AnRecTransfRecFundeb" localSheetId="9">'BDValores'!#REF!</definedName>
    <definedName name="AnRecTransfRecFundeb" localSheetId="10">'BDValores'!#REF!</definedName>
    <definedName name="AnRecTransfRecFundeb" localSheetId="11">'BDValores'!#REF!</definedName>
    <definedName name="AnRecTransfRecFundeb" localSheetId="13">'BDValores'!#REF!</definedName>
    <definedName name="AnRecTransfRecFundeb" localSheetId="14">'BDValores'!#REF!</definedName>
    <definedName name="AnRecTransfRecFundeb" localSheetId="15">'BDValores'!#REF!</definedName>
    <definedName name="AnRecTransfRecFundeb" localSheetId="16">'BDValores'!#REF!</definedName>
    <definedName name="AnRecTransfRecFundeb" localSheetId="17">'BDValores'!#REF!</definedName>
    <definedName name="AnRecTransfRecFundeb" localSheetId="19">'BDValores'!#REF!</definedName>
    <definedName name="AnRecTransfRecFundeb">'BDValores'!#REF!</definedName>
    <definedName name="AnRecTransfRecFundebFnt" localSheetId="5">'BDValores'!#REF!</definedName>
    <definedName name="AnRecTransfRecFundebFnt" localSheetId="6">'BDValores'!#REF!</definedName>
    <definedName name="AnRecTransfRecFundebFnt" localSheetId="9">'BDValores'!#REF!</definedName>
    <definedName name="AnRecTransfRecFundebFnt" localSheetId="10">'BDValores'!#REF!</definedName>
    <definedName name="AnRecTransfRecFundebFnt" localSheetId="11">'BDValores'!#REF!</definedName>
    <definedName name="AnRecTransfRecFundebFnt" localSheetId="13">'BDValores'!#REF!</definedName>
    <definedName name="AnRecTransfRecFundebFnt" localSheetId="14">'BDValores'!#REF!</definedName>
    <definedName name="AnRecTransfRecFundebFnt" localSheetId="15">'BDValores'!#REF!</definedName>
    <definedName name="AnRecTransfRecFundebFnt" localSheetId="16">'BDValores'!#REF!</definedName>
    <definedName name="AnRecTransfRecFundebFnt" localSheetId="17">'BDValores'!#REF!</definedName>
    <definedName name="AnRecTransfRecFundebFnt" localSheetId="19">'BDValores'!#REF!</definedName>
    <definedName name="AnRecTransfRecFundebFnt">'BDValores'!#REF!</definedName>
    <definedName name="AnRecTransfSUSFundoAFundo" localSheetId="5">'BDValores'!#REF!</definedName>
    <definedName name="AnRecTransfSUSFundoAFundo" localSheetId="6">'BDValores'!#REF!</definedName>
    <definedName name="AnRecTransfSUSFundoAFundo" localSheetId="9">'BDValores'!#REF!</definedName>
    <definedName name="AnRecTransfSUSFundoAFundo" localSheetId="10">'BDValores'!#REF!</definedName>
    <definedName name="AnRecTransfSUSFundoAFundo" localSheetId="11">'BDValores'!#REF!</definedName>
    <definedName name="AnRecTransfSUSFundoAFundo" localSheetId="13">'BDValores'!#REF!</definedName>
    <definedName name="AnRecTransfSUSFundoAFundo" localSheetId="14">'BDValores'!#REF!</definedName>
    <definedName name="AnRecTransfSUSFundoAFundo" localSheetId="15">'BDValores'!#REF!</definedName>
    <definedName name="AnRecTransfSUSFundoAFundo" localSheetId="16">'BDValores'!#REF!</definedName>
    <definedName name="AnRecTransfSUSFundoAFundo" localSheetId="17">'BDValores'!#REF!</definedName>
    <definedName name="AnRecTransfSUSFundoAFundo" localSheetId="19">'BDValores'!#REF!</definedName>
    <definedName name="AnRecTransfSUSFundoAFundo">'BDValores'!#REF!</definedName>
    <definedName name="AnRecTransfSUSFundoAFundoFnt" localSheetId="5">'BDValores'!#REF!</definedName>
    <definedName name="AnRecTransfSUSFundoAFundoFnt" localSheetId="6">'BDValores'!#REF!</definedName>
    <definedName name="AnRecTransfSUSFundoAFundoFnt" localSheetId="9">'BDValores'!#REF!</definedName>
    <definedName name="AnRecTransfSUSFundoAFundoFnt" localSheetId="10">'BDValores'!#REF!</definedName>
    <definedName name="AnRecTransfSUSFundoAFundoFnt" localSheetId="11">'BDValores'!#REF!</definedName>
    <definedName name="AnRecTransfSUSFundoAFundoFnt" localSheetId="13">'BDValores'!#REF!</definedName>
    <definedName name="AnRecTransfSUSFundoAFundoFnt" localSheetId="14">'BDValores'!#REF!</definedName>
    <definedName name="AnRecTransfSUSFundoAFundoFnt" localSheetId="15">'BDValores'!#REF!</definedName>
    <definedName name="AnRecTransfSUSFundoAFundoFnt" localSheetId="16">'BDValores'!#REF!</definedName>
    <definedName name="AnRecTransfSUSFundoAFundoFnt" localSheetId="17">'BDValores'!#REF!</definedName>
    <definedName name="AnRecTransfSUSFundoAFundoFnt" localSheetId="19">'BDValores'!#REF!</definedName>
    <definedName name="AnRecTransfSUSFundoAFundoFnt">'BDValores'!#REF!</definedName>
    <definedName name="_xlnm.Print_Area" localSheetId="3">'01'!$B$2:$AL$15</definedName>
    <definedName name="_xlnm.Print_Area" localSheetId="4">'02'!$B$6:$H$13</definedName>
    <definedName name="_xlnm.Print_Area" localSheetId="6">'04'!$B$7:$D$238</definedName>
    <definedName name="_xlnm.Print_Area" localSheetId="7">'05'!#REF!</definedName>
    <definedName name="_xlnm.Print_Area" localSheetId="8">'06'!$C$9:$D$68</definedName>
    <definedName name="_xlnm.Print_Area" localSheetId="9">'07'!$C$9:$D$51</definedName>
    <definedName name="_xlnm.Print_Area" localSheetId="10">'08'!$C$9:$D$15</definedName>
    <definedName name="_xlnm.Print_Area" localSheetId="11">'09'!$C$9:$D$15</definedName>
    <definedName name="_xlnm.Print_Area" localSheetId="14">'12'!$C$9:$D$24</definedName>
    <definedName name="_xlnm.Print_Area" localSheetId="16">'14'!#REF!</definedName>
    <definedName name="_xlnm.Print_Area" localSheetId="18">'16'!$B$2:$H$102</definedName>
    <definedName name="_xlnm.Print_Area" localSheetId="19">'17'!$B$2:$H$59</definedName>
    <definedName name="_xlnm.Print_Area" localSheetId="1">'BDValores'!$H$3:$I$4</definedName>
    <definedName name="_xlnm.Print_Area" localSheetId="2">'MENU'!$B$1:$C$26</definedName>
    <definedName name="ataEntregaDoc" localSheetId="5">'[3]DadosPA'!#REF!</definedName>
    <definedName name="ataEntregaDoc" localSheetId="6">'[3]DadosPA'!#REF!</definedName>
    <definedName name="ataEntregaDoc" localSheetId="9">'[3]DadosPA'!#REF!</definedName>
    <definedName name="ataEntregaDoc" localSheetId="10">'[3]DadosPA'!#REF!</definedName>
    <definedName name="ataEntregaDoc" localSheetId="11">'[3]DadosPA'!#REF!</definedName>
    <definedName name="ataEntregaDoc" localSheetId="13">'[3]DadosPA'!#REF!</definedName>
    <definedName name="ataEntregaDoc" localSheetId="14">'[3]DadosPA'!#REF!</definedName>
    <definedName name="ataEntregaDoc" localSheetId="15">'[3]DadosPA'!#REF!</definedName>
    <definedName name="ataEntregaDoc" localSheetId="16">'[3]DadosPA'!#REF!</definedName>
    <definedName name="ataEntregaDoc" localSheetId="17">'[3]DadosPA'!#REF!</definedName>
    <definedName name="ataEntregaDoc" localSheetId="19">'[3]DadosPA'!#REF!</definedName>
    <definedName name="ataEntregaDoc">'[3]DadosPA'!#REF!</definedName>
    <definedName name="BD_Municípios">#REF!</definedName>
    <definedName name="BDBB_AFM" localSheetId="5">'BDValores'!#REF!</definedName>
    <definedName name="BDBB_AFM" localSheetId="6">'BDValores'!#REF!</definedName>
    <definedName name="BDBB_AFM" localSheetId="9">'BDValores'!#REF!</definedName>
    <definedName name="BDBB_AFM" localSheetId="10">'BDValores'!#REF!</definedName>
    <definedName name="BDBB_AFM" localSheetId="11">'BDValores'!#REF!</definedName>
    <definedName name="BDBB_AFM" localSheetId="13">'BDValores'!#REF!</definedName>
    <definedName name="BDBB_AFM" localSheetId="14">'BDValores'!#REF!</definedName>
    <definedName name="BDBB_AFM" localSheetId="15">'BDValores'!#REF!</definedName>
    <definedName name="BDBB_AFM" localSheetId="16">'BDValores'!#REF!</definedName>
    <definedName name="BDBB_AFM" localSheetId="17">'BDValores'!#REF!</definedName>
    <definedName name="BDBB_AFM" localSheetId="19">'BDValores'!#REF!</definedName>
    <definedName name="BDBB_AFM">'BDValores'!#REF!</definedName>
    <definedName name="BDBB_CIDE" localSheetId="5">'BDValores'!#REF!</definedName>
    <definedName name="BDBB_CIDE" localSheetId="6">'BDValores'!#REF!</definedName>
    <definedName name="BDBB_CIDE" localSheetId="9">'BDValores'!#REF!</definedName>
    <definedName name="BDBB_CIDE" localSheetId="10">'BDValores'!#REF!</definedName>
    <definedName name="BDBB_CIDE" localSheetId="11">'BDValores'!#REF!</definedName>
    <definedName name="BDBB_CIDE" localSheetId="13">'BDValores'!#REF!</definedName>
    <definedName name="BDBB_CIDE" localSheetId="14">'BDValores'!#REF!</definedName>
    <definedName name="BDBB_CIDE" localSheetId="15">'BDValores'!#REF!</definedName>
    <definedName name="BDBB_CIDE" localSheetId="16">'BDValores'!#REF!</definedName>
    <definedName name="BDBB_CIDE" localSheetId="17">'BDValores'!#REF!</definedName>
    <definedName name="BDBB_CIDE" localSheetId="19">'BDValores'!#REF!</definedName>
    <definedName name="BDBB_CIDE">'BDValores'!#REF!</definedName>
    <definedName name="BDBB_FEP" localSheetId="5">'BDValores'!#REF!</definedName>
    <definedName name="BDBB_FEP" localSheetId="6">'BDValores'!#REF!</definedName>
    <definedName name="BDBB_FEP" localSheetId="9">'BDValores'!#REF!</definedName>
    <definedName name="BDBB_FEP" localSheetId="10">'BDValores'!#REF!</definedName>
    <definedName name="BDBB_FEP" localSheetId="11">'BDValores'!#REF!</definedName>
    <definedName name="BDBB_FEP" localSheetId="13">'BDValores'!#REF!</definedName>
    <definedName name="BDBB_FEP" localSheetId="14">'BDValores'!#REF!</definedName>
    <definedName name="BDBB_FEP" localSheetId="15">'BDValores'!#REF!</definedName>
    <definedName name="BDBB_FEP" localSheetId="16">'BDValores'!#REF!</definedName>
    <definedName name="BDBB_FEP" localSheetId="17">'BDValores'!#REF!</definedName>
    <definedName name="BDBB_FEP" localSheetId="19">'BDValores'!#REF!</definedName>
    <definedName name="BDBB_FEP">'BDValores'!#REF!</definedName>
    <definedName name="BDBB_FPM" localSheetId="5">'BDValores'!#REF!</definedName>
    <definedName name="BDBB_FPM" localSheetId="6">'BDValores'!#REF!</definedName>
    <definedName name="BDBB_FPM" localSheetId="9">'BDValores'!#REF!</definedName>
    <definedName name="BDBB_FPM" localSheetId="10">'BDValores'!#REF!</definedName>
    <definedName name="BDBB_FPM" localSheetId="11">'BDValores'!#REF!</definedName>
    <definedName name="BDBB_FPM" localSheetId="13">'BDValores'!#REF!</definedName>
    <definedName name="BDBB_FPM" localSheetId="14">'BDValores'!#REF!</definedName>
    <definedName name="BDBB_FPM" localSheetId="15">'BDValores'!#REF!</definedName>
    <definedName name="BDBB_FPM" localSheetId="16">'BDValores'!#REF!</definedName>
    <definedName name="BDBB_FPM" localSheetId="17">'BDValores'!#REF!</definedName>
    <definedName name="BDBB_FPM" localSheetId="19">'BDValores'!#REF!</definedName>
    <definedName name="BDBB_FPM">'BDValores'!#REF!</definedName>
    <definedName name="BDBB_FUNDEB" localSheetId="5">'BDValores'!#REF!</definedName>
    <definedName name="BDBB_FUNDEB" localSheetId="6">'BDValores'!#REF!</definedName>
    <definedName name="BDBB_FUNDEB" localSheetId="9">'BDValores'!#REF!</definedName>
    <definedName name="BDBB_FUNDEB" localSheetId="10">'BDValores'!#REF!</definedName>
    <definedName name="BDBB_FUNDEB" localSheetId="11">'BDValores'!#REF!</definedName>
    <definedName name="BDBB_FUNDEB" localSheetId="13">'BDValores'!#REF!</definedName>
    <definedName name="BDBB_FUNDEB" localSheetId="14">'BDValores'!#REF!</definedName>
    <definedName name="BDBB_FUNDEB" localSheetId="15">'BDValores'!#REF!</definedName>
    <definedName name="BDBB_FUNDEB" localSheetId="16">'BDValores'!#REF!</definedName>
    <definedName name="BDBB_FUNDEB" localSheetId="17">'BDValores'!#REF!</definedName>
    <definedName name="BDBB_FUNDEB" localSheetId="19">'BDValores'!#REF!</definedName>
    <definedName name="BDBB_FUNDEB">'BDValores'!#REF!</definedName>
    <definedName name="BDBB_FUNDEBCompl" localSheetId="5">'BDValores'!#REF!</definedName>
    <definedName name="BDBB_FUNDEBCompl" localSheetId="6">'BDValores'!#REF!</definedName>
    <definedName name="BDBB_FUNDEBCompl" localSheetId="9">'BDValores'!#REF!</definedName>
    <definedName name="BDBB_FUNDEBCompl" localSheetId="10">'BDValores'!#REF!</definedName>
    <definedName name="BDBB_FUNDEBCompl" localSheetId="11">'BDValores'!#REF!</definedName>
    <definedName name="BDBB_FUNDEBCompl" localSheetId="13">'BDValores'!#REF!</definedName>
    <definedName name="BDBB_FUNDEBCompl" localSheetId="14">'BDValores'!#REF!</definedName>
    <definedName name="BDBB_FUNDEBCompl" localSheetId="15">'BDValores'!#REF!</definedName>
    <definedName name="BDBB_FUNDEBCompl" localSheetId="16">'BDValores'!#REF!</definedName>
    <definedName name="BDBB_FUNDEBCompl" localSheetId="17">'BDValores'!#REF!</definedName>
    <definedName name="BDBB_FUNDEBCompl" localSheetId="19">'BDValores'!#REF!</definedName>
    <definedName name="BDBB_FUNDEBCompl">'BDValores'!#REF!</definedName>
    <definedName name="BDBB_ICMSDes" localSheetId="5">'BDValores'!#REF!</definedName>
    <definedName name="BDBB_ICMSDes" localSheetId="6">'BDValores'!#REF!</definedName>
    <definedName name="BDBB_ICMSDes" localSheetId="9">'BDValores'!#REF!</definedName>
    <definedName name="BDBB_ICMSDes" localSheetId="10">'BDValores'!#REF!</definedName>
    <definedName name="BDBB_ICMSDes" localSheetId="11">'BDValores'!#REF!</definedName>
    <definedName name="BDBB_ICMSDes" localSheetId="13">'BDValores'!#REF!</definedName>
    <definedName name="BDBB_ICMSDes" localSheetId="14">'BDValores'!#REF!</definedName>
    <definedName name="BDBB_ICMSDes" localSheetId="15">'BDValores'!#REF!</definedName>
    <definedName name="BDBB_ICMSDes" localSheetId="16">'BDValores'!#REF!</definedName>
    <definedName name="BDBB_ICMSDes" localSheetId="17">'BDValores'!#REF!</definedName>
    <definedName name="BDBB_ICMSDes" localSheetId="19">'BDValores'!#REF!</definedName>
    <definedName name="BDBB_ICMSDes">'BDValores'!#REF!</definedName>
    <definedName name="BDBB_ITR" localSheetId="5">'BDValores'!#REF!</definedName>
    <definedName name="BDBB_ITR" localSheetId="6">'BDValores'!#REF!</definedName>
    <definedName name="BDBB_ITR" localSheetId="9">'BDValores'!#REF!</definedName>
    <definedName name="BDBB_ITR" localSheetId="10">'BDValores'!#REF!</definedName>
    <definedName name="BDBB_ITR" localSheetId="11">'BDValores'!#REF!</definedName>
    <definedName name="BDBB_ITR" localSheetId="13">'BDValores'!#REF!</definedName>
    <definedName name="BDBB_ITR" localSheetId="14">'BDValores'!#REF!</definedName>
    <definedName name="BDBB_ITR" localSheetId="15">'BDValores'!#REF!</definedName>
    <definedName name="BDBB_ITR" localSheetId="16">'BDValores'!#REF!</definedName>
    <definedName name="BDBB_ITR" localSheetId="17">'BDValores'!#REF!</definedName>
    <definedName name="BDBB_ITR" localSheetId="19">'BDValores'!#REF!</definedName>
    <definedName name="BDBB_ITR">'BDValores'!#REF!</definedName>
    <definedName name="BdInformação" localSheetId="5">#REF!</definedName>
    <definedName name="BdInformação" localSheetId="6">#REF!</definedName>
    <definedName name="BdInformação" localSheetId="9">#REF!</definedName>
    <definedName name="BdInformação" localSheetId="10">#REF!</definedName>
    <definedName name="BdInformação" localSheetId="11">#REF!</definedName>
    <definedName name="BdInformação" localSheetId="13">#REF!</definedName>
    <definedName name="BdInformação" localSheetId="14">#REF!</definedName>
    <definedName name="BdInformação" localSheetId="15">#REF!</definedName>
    <definedName name="BdInformação" localSheetId="16">#REF!</definedName>
    <definedName name="BdInformação" localSheetId="17">#REF!</definedName>
    <definedName name="BdInformação" localSheetId="19">#REF!</definedName>
    <definedName name="BdInformação" localSheetId="1">'[5]BD Geral'!#REF!</definedName>
    <definedName name="BdInformação">#REF!</definedName>
    <definedName name="BDRespInício" localSheetId="5">'[3]Tab  BDResp'!#REF!</definedName>
    <definedName name="BDRespInício" localSheetId="6">'[3]Tab  BDResp'!#REF!</definedName>
    <definedName name="BDRespInício" localSheetId="9">'[3]Tab  BDResp'!#REF!</definedName>
    <definedName name="BDRespInício" localSheetId="10">'[3]Tab  BDResp'!#REF!</definedName>
    <definedName name="BDRespInício" localSheetId="11">'[3]Tab  BDResp'!#REF!</definedName>
    <definedName name="BDRespInício" localSheetId="13">'[3]Tab  BDResp'!#REF!</definedName>
    <definedName name="BDRespInício" localSheetId="14">'[3]Tab  BDResp'!#REF!</definedName>
    <definedName name="BDRespInício" localSheetId="15">'[3]Tab  BDResp'!#REF!</definedName>
    <definedName name="BDRespInício" localSheetId="16">'[3]Tab  BDResp'!#REF!</definedName>
    <definedName name="BDRespInício" localSheetId="17">'[3]Tab  BDResp'!#REF!</definedName>
    <definedName name="BDRespInício" localSheetId="19">'[3]Tab  BDResp'!#REF!</definedName>
    <definedName name="BDRespInício">'[3]Tab  BDResp'!#REF!</definedName>
    <definedName name="BDSefazICMS" localSheetId="5">'BDValores'!#REF!</definedName>
    <definedName name="BDSefazICMS" localSheetId="6">'BDValores'!#REF!</definedName>
    <definedName name="BDSefazICMS" localSheetId="9">'BDValores'!#REF!</definedName>
    <definedName name="BDSefazICMS" localSheetId="10">'BDValores'!#REF!</definedName>
    <definedName name="BDSefazICMS" localSheetId="11">'BDValores'!#REF!</definedName>
    <definedName name="BDSefazICMS" localSheetId="13">'BDValores'!#REF!</definedName>
    <definedName name="BDSefazICMS" localSheetId="14">'BDValores'!#REF!</definedName>
    <definedName name="BDSefazICMS" localSheetId="15">'BDValores'!#REF!</definedName>
    <definedName name="BDSefazICMS" localSheetId="16">'BDValores'!#REF!</definedName>
    <definedName name="BDSefazICMS" localSheetId="17">'BDValores'!#REF!</definedName>
    <definedName name="BDSefazICMS" localSheetId="19">'BDValores'!#REF!</definedName>
    <definedName name="BDSefazICMS">'BDValores'!#REF!</definedName>
    <definedName name="BDSefazIPI" localSheetId="5">'BDValores'!#REF!</definedName>
    <definedName name="BDSefazIPI" localSheetId="6">'BDValores'!#REF!</definedName>
    <definedName name="BDSefazIPI" localSheetId="9">'BDValores'!#REF!</definedName>
    <definedName name="BDSefazIPI" localSheetId="10">'BDValores'!#REF!</definedName>
    <definedName name="BDSefazIPI" localSheetId="11">'BDValores'!#REF!</definedName>
    <definedName name="BDSefazIPI" localSheetId="13">'BDValores'!#REF!</definedName>
    <definedName name="BDSefazIPI" localSheetId="14">'BDValores'!#REF!</definedName>
    <definedName name="BDSefazIPI" localSheetId="15">'BDValores'!#REF!</definedName>
    <definedName name="BDSefazIPI" localSheetId="16">'BDValores'!#REF!</definedName>
    <definedName name="BDSefazIPI" localSheetId="17">'BDValores'!#REF!</definedName>
    <definedName name="BDSefazIPI" localSheetId="19">'BDValores'!#REF!</definedName>
    <definedName name="BDSefazIPI">'BDValores'!#REF!</definedName>
    <definedName name="BDSefazIPVA" localSheetId="5">'BDValores'!#REF!</definedName>
    <definedName name="BDSefazIPVA" localSheetId="6">'BDValores'!#REF!</definedName>
    <definedName name="BDSefazIPVA" localSheetId="9">'BDValores'!#REF!</definedName>
    <definedName name="BDSefazIPVA" localSheetId="10">'BDValores'!#REF!</definedName>
    <definedName name="BDSefazIPVA" localSheetId="11">'BDValores'!#REF!</definedName>
    <definedName name="BDSefazIPVA" localSheetId="13">'BDValores'!#REF!</definedName>
    <definedName name="BDSefazIPVA" localSheetId="14">'BDValores'!#REF!</definedName>
    <definedName name="BDSefazIPVA" localSheetId="15">'BDValores'!#REF!</definedName>
    <definedName name="BDSefazIPVA" localSheetId="16">'BDValores'!#REF!</definedName>
    <definedName name="BDSefazIPVA" localSheetId="17">'BDValores'!#REF!</definedName>
    <definedName name="BDSefazIPVA" localSheetId="19">'BDValores'!#REF!</definedName>
    <definedName name="BDSefazIPVA">'BDValores'!#REF!</definedName>
    <definedName name="CNPJ_Fornecido">'01'!$E$16</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5">L9C2</definedName>
    <definedName name="Col" localSheetId="6">L9C2</definedName>
    <definedName name="Col" localSheetId="9">L9C2</definedName>
    <definedName name="Col" localSheetId="10">L9C2</definedName>
    <definedName name="Col" localSheetId="11">L9C2</definedName>
    <definedName name="Col" localSheetId="13">L9C2</definedName>
    <definedName name="Col" localSheetId="14">L9C2</definedName>
    <definedName name="Col" localSheetId="15">L9C2</definedName>
    <definedName name="Col" localSheetId="16">L9C2</definedName>
    <definedName name="Col" localSheetId="17">L9C2</definedName>
    <definedName name="Col" localSheetId="19">L9C2</definedName>
    <definedName name="Col" localSheetId="1">L9C2</definedName>
    <definedName name="Col">L9C2</definedName>
    <definedName name="Coment11" localSheetId="5">'[3]comentários'!#REF!</definedName>
    <definedName name="Coment11" localSheetId="6">'[3]comentários'!#REF!</definedName>
    <definedName name="Coment11" localSheetId="9">'[3]comentários'!#REF!</definedName>
    <definedName name="Coment11" localSheetId="10">'[3]comentários'!#REF!</definedName>
    <definedName name="Coment11" localSheetId="11">'[3]comentários'!#REF!</definedName>
    <definedName name="Coment11" localSheetId="13">'[3]comentários'!#REF!</definedName>
    <definedName name="Coment11" localSheetId="14">'[3]comentários'!#REF!</definedName>
    <definedName name="Coment11" localSheetId="15">'[3]comentários'!#REF!</definedName>
    <definedName name="Coment11" localSheetId="16">'[3]comentários'!#REF!</definedName>
    <definedName name="Coment11" localSheetId="17">'[3]comentários'!#REF!</definedName>
    <definedName name="Coment11" localSheetId="19">'[3]comentários'!#REF!</definedName>
    <definedName name="Coment11">'[3]comentários'!#REF!</definedName>
    <definedName name="Coment12" localSheetId="5">'[3]comentários'!#REF!</definedName>
    <definedName name="Coment12" localSheetId="6">'[3]comentários'!#REF!</definedName>
    <definedName name="Coment12" localSheetId="9">'[3]comentários'!#REF!</definedName>
    <definedName name="Coment12" localSheetId="10">'[3]comentários'!#REF!</definedName>
    <definedName name="Coment12" localSheetId="11">'[3]comentários'!#REF!</definedName>
    <definedName name="Coment12" localSheetId="13">'[3]comentários'!#REF!</definedName>
    <definedName name="Coment12" localSheetId="14">'[3]comentários'!#REF!</definedName>
    <definedName name="Coment12" localSheetId="15">'[3]comentários'!#REF!</definedName>
    <definedName name="Coment12" localSheetId="16">'[3]comentários'!#REF!</definedName>
    <definedName name="Coment12" localSheetId="17">'[3]comentários'!#REF!</definedName>
    <definedName name="Coment12" localSheetId="19">'[3]comentários'!#REF!</definedName>
    <definedName name="Coment12">'[3]comentários'!#REF!</definedName>
    <definedName name="Coment13" localSheetId="5">'[3]comentários'!#REF!</definedName>
    <definedName name="Coment13" localSheetId="6">'[3]comentários'!#REF!</definedName>
    <definedName name="Coment13" localSheetId="9">'[3]comentários'!#REF!</definedName>
    <definedName name="Coment13" localSheetId="10">'[3]comentários'!#REF!</definedName>
    <definedName name="Coment13" localSheetId="11">'[3]comentários'!#REF!</definedName>
    <definedName name="Coment13" localSheetId="13">'[3]comentários'!#REF!</definedName>
    <definedName name="Coment13" localSheetId="14">'[3]comentários'!#REF!</definedName>
    <definedName name="Coment13" localSheetId="15">'[3]comentários'!#REF!</definedName>
    <definedName name="Coment13" localSheetId="16">'[3]comentários'!#REF!</definedName>
    <definedName name="Coment13" localSheetId="17">'[3]comentários'!#REF!</definedName>
    <definedName name="Coment13" localSheetId="19">'[3]comentários'!#REF!</definedName>
    <definedName name="Coment13">'[3]comentários'!#REF!</definedName>
    <definedName name="Coment14" localSheetId="5">'[3]comentários'!#REF!</definedName>
    <definedName name="Coment14" localSheetId="6">'[3]comentários'!#REF!</definedName>
    <definedName name="Coment14" localSheetId="9">'[3]comentários'!#REF!</definedName>
    <definedName name="Coment14" localSheetId="10">'[3]comentários'!#REF!</definedName>
    <definedName name="Coment14" localSheetId="11">'[3]comentários'!#REF!</definedName>
    <definedName name="Coment14" localSheetId="13">'[3]comentários'!#REF!</definedName>
    <definedName name="Coment14" localSheetId="14">'[3]comentários'!#REF!</definedName>
    <definedName name="Coment14" localSheetId="15">'[3]comentários'!#REF!</definedName>
    <definedName name="Coment14" localSheetId="16">'[3]comentários'!#REF!</definedName>
    <definedName name="Coment14" localSheetId="17">'[3]comentários'!#REF!</definedName>
    <definedName name="Coment14" localSheetId="19">'[3]comentários'!#REF!</definedName>
    <definedName name="Coment14">'[3]comentários'!#REF!</definedName>
    <definedName name="Coment15" localSheetId="5">'[3]comentários'!#REF!</definedName>
    <definedName name="Coment15" localSheetId="6">'[3]comentários'!#REF!</definedName>
    <definedName name="Coment15" localSheetId="9">'[3]comentários'!#REF!</definedName>
    <definedName name="Coment15" localSheetId="10">'[3]comentários'!#REF!</definedName>
    <definedName name="Coment15" localSheetId="11">'[3]comentários'!#REF!</definedName>
    <definedName name="Coment15" localSheetId="13">'[3]comentários'!#REF!</definedName>
    <definedName name="Coment15" localSheetId="14">'[3]comentários'!#REF!</definedName>
    <definedName name="Coment15" localSheetId="15">'[3]comentários'!#REF!</definedName>
    <definedName name="Coment15" localSheetId="16">'[3]comentários'!#REF!</definedName>
    <definedName name="Coment15" localSheetId="17">'[3]comentários'!#REF!</definedName>
    <definedName name="Coment15" localSheetId="19">'[3]comentários'!#REF!</definedName>
    <definedName name="Coment15">'[3]comentários'!#REF!</definedName>
    <definedName name="Coment16" localSheetId="5">'[3]comentários'!#REF!</definedName>
    <definedName name="Coment16" localSheetId="6">'[3]comentários'!#REF!</definedName>
    <definedName name="Coment16" localSheetId="9">'[3]comentários'!#REF!</definedName>
    <definedName name="Coment16" localSheetId="10">'[3]comentários'!#REF!</definedName>
    <definedName name="Coment16" localSheetId="11">'[3]comentários'!#REF!</definedName>
    <definedName name="Coment16" localSheetId="13">'[3]comentários'!#REF!</definedName>
    <definedName name="Coment16" localSheetId="14">'[3]comentários'!#REF!</definedName>
    <definedName name="Coment16" localSheetId="15">'[3]comentários'!#REF!</definedName>
    <definedName name="Coment16" localSheetId="16">'[3]comentários'!#REF!</definedName>
    <definedName name="Coment16" localSheetId="17">'[3]comentários'!#REF!</definedName>
    <definedName name="Coment16" localSheetId="19">'[3]comentários'!#REF!</definedName>
    <definedName name="Coment16">'[3]comentários'!#REF!</definedName>
    <definedName name="Coment17" localSheetId="5">'[3]comentários'!#REF!</definedName>
    <definedName name="Coment17" localSheetId="6">'[3]comentários'!#REF!</definedName>
    <definedName name="Coment17" localSheetId="9">'[3]comentários'!#REF!</definedName>
    <definedName name="Coment17" localSheetId="10">'[3]comentários'!#REF!</definedName>
    <definedName name="Coment17" localSheetId="11">'[3]comentários'!#REF!</definedName>
    <definedName name="Coment17" localSheetId="13">'[3]comentários'!#REF!</definedName>
    <definedName name="Coment17" localSheetId="14">'[3]comentários'!#REF!</definedName>
    <definedName name="Coment17" localSheetId="15">'[3]comentários'!#REF!</definedName>
    <definedName name="Coment17" localSheetId="16">'[3]comentários'!#REF!</definedName>
    <definedName name="Coment17" localSheetId="17">'[3]comentários'!#REF!</definedName>
    <definedName name="Coment17" localSheetId="19">'[3]comentários'!#REF!</definedName>
    <definedName name="Coment17">'[3]comentários'!#REF!</definedName>
    <definedName name="Coment18" localSheetId="5">'[3]comentários'!#REF!</definedName>
    <definedName name="Coment18" localSheetId="6">'[3]comentários'!#REF!</definedName>
    <definedName name="Coment18" localSheetId="9">'[3]comentários'!#REF!</definedName>
    <definedName name="Coment18" localSheetId="10">'[3]comentários'!#REF!</definedName>
    <definedName name="Coment18" localSheetId="11">'[3]comentários'!#REF!</definedName>
    <definedName name="Coment18" localSheetId="13">'[3]comentários'!#REF!</definedName>
    <definedName name="Coment18" localSheetId="14">'[3]comentários'!#REF!</definedName>
    <definedName name="Coment18" localSheetId="15">'[3]comentários'!#REF!</definedName>
    <definedName name="Coment18" localSheetId="16">'[3]comentários'!#REF!</definedName>
    <definedName name="Coment18" localSheetId="17">'[3]comentários'!#REF!</definedName>
    <definedName name="Coment18" localSheetId="19">'[3]comentários'!#REF!</definedName>
    <definedName name="Coment18">'[3]comentários'!#REF!</definedName>
    <definedName name="ComentLinha1" localSheetId="5">'[3]comentários'!#REF!</definedName>
    <definedName name="ComentLinha1" localSheetId="6">'[3]comentários'!#REF!</definedName>
    <definedName name="ComentLinha1" localSheetId="9">'[3]comentários'!#REF!</definedName>
    <definedName name="ComentLinha1" localSheetId="10">'[3]comentários'!#REF!</definedName>
    <definedName name="ComentLinha1" localSheetId="11">'[3]comentários'!#REF!</definedName>
    <definedName name="ComentLinha1" localSheetId="13">'[3]comentários'!#REF!</definedName>
    <definedName name="ComentLinha1" localSheetId="14">'[3]comentários'!#REF!</definedName>
    <definedName name="ComentLinha1" localSheetId="15">'[3]comentários'!#REF!</definedName>
    <definedName name="ComentLinha1" localSheetId="16">'[3]comentários'!#REF!</definedName>
    <definedName name="ComentLinha1" localSheetId="17">'[3]comentários'!#REF!</definedName>
    <definedName name="ComentLinha1" localSheetId="19">'[3]comentários'!#REF!</definedName>
    <definedName name="ComentLinha1">'[3]comentários'!#REF!</definedName>
    <definedName name="ComentLinha2" localSheetId="5">'[3]comentários'!#REF!</definedName>
    <definedName name="ComentLinha2" localSheetId="6">'[3]comentários'!#REF!</definedName>
    <definedName name="ComentLinha2" localSheetId="9">'[3]comentários'!#REF!</definedName>
    <definedName name="ComentLinha2" localSheetId="10">'[3]comentários'!#REF!</definedName>
    <definedName name="ComentLinha2" localSheetId="11">'[3]comentários'!#REF!</definedName>
    <definedName name="ComentLinha2" localSheetId="13">'[3]comentários'!#REF!</definedName>
    <definedName name="ComentLinha2" localSheetId="14">'[3]comentários'!#REF!</definedName>
    <definedName name="ComentLinha2" localSheetId="15">'[3]comentários'!#REF!</definedName>
    <definedName name="ComentLinha2" localSheetId="16">'[3]comentários'!#REF!</definedName>
    <definedName name="ComentLinha2" localSheetId="17">'[3]comentários'!#REF!</definedName>
    <definedName name="ComentLinha2" localSheetId="19">'[3]comentários'!#REF!</definedName>
    <definedName name="ComentLinha2">'[3]comentários'!#REF!</definedName>
    <definedName name="ComentLinha3" localSheetId="5">'[3]comentários'!#REF!</definedName>
    <definedName name="ComentLinha3" localSheetId="6">'[3]comentários'!#REF!</definedName>
    <definedName name="ComentLinha3" localSheetId="9">'[3]comentários'!#REF!</definedName>
    <definedName name="ComentLinha3" localSheetId="10">'[3]comentários'!#REF!</definedName>
    <definedName name="ComentLinha3" localSheetId="11">'[3]comentários'!#REF!</definedName>
    <definedName name="ComentLinha3" localSheetId="13">'[3]comentários'!#REF!</definedName>
    <definedName name="ComentLinha3" localSheetId="14">'[3]comentários'!#REF!</definedName>
    <definedName name="ComentLinha3" localSheetId="15">'[3]comentários'!#REF!</definedName>
    <definedName name="ComentLinha3" localSheetId="16">'[3]comentários'!#REF!</definedName>
    <definedName name="ComentLinha3" localSheetId="17">'[3]comentários'!#REF!</definedName>
    <definedName name="ComentLinha3" localSheetId="19">'[3]comentários'!#REF!</definedName>
    <definedName name="ComentLinha3">'[3]comentários'!#REF!</definedName>
    <definedName name="ComentLinha4" localSheetId="5">'[3]comentários'!#REF!</definedName>
    <definedName name="ComentLinha4" localSheetId="6">'[3]comentários'!#REF!</definedName>
    <definedName name="ComentLinha4" localSheetId="9">'[3]comentários'!#REF!</definedName>
    <definedName name="ComentLinha4" localSheetId="10">'[3]comentários'!#REF!</definedName>
    <definedName name="ComentLinha4" localSheetId="11">'[3]comentários'!#REF!</definedName>
    <definedName name="ComentLinha4" localSheetId="13">'[3]comentários'!#REF!</definedName>
    <definedName name="ComentLinha4" localSheetId="14">'[3]comentários'!#REF!</definedName>
    <definedName name="ComentLinha4" localSheetId="15">'[3]comentários'!#REF!</definedName>
    <definedName name="ComentLinha4" localSheetId="16">'[3]comentários'!#REF!</definedName>
    <definedName name="ComentLinha4" localSheetId="17">'[3]comentários'!#REF!</definedName>
    <definedName name="ComentLinha4" localSheetId="19">'[3]comentários'!#REF!</definedName>
    <definedName name="ComentLinha4">'[3]comentários'!#REF!</definedName>
    <definedName name="ComentLinha5" localSheetId="5">'[3]comentários'!#REF!</definedName>
    <definedName name="ComentLinha5" localSheetId="6">'[3]comentários'!#REF!</definedName>
    <definedName name="ComentLinha5" localSheetId="9">'[3]comentários'!#REF!</definedName>
    <definedName name="ComentLinha5" localSheetId="10">'[3]comentários'!#REF!</definedName>
    <definedName name="ComentLinha5" localSheetId="11">'[3]comentários'!#REF!</definedName>
    <definedName name="ComentLinha5" localSheetId="13">'[3]comentários'!#REF!</definedName>
    <definedName name="ComentLinha5" localSheetId="14">'[3]comentários'!#REF!</definedName>
    <definedName name="ComentLinha5" localSheetId="15">'[3]comentários'!#REF!</definedName>
    <definedName name="ComentLinha5" localSheetId="16">'[3]comentários'!#REF!</definedName>
    <definedName name="ComentLinha5" localSheetId="17">'[3]comentários'!#REF!</definedName>
    <definedName name="ComentLinha5" localSheetId="19">'[3]comentários'!#REF!</definedName>
    <definedName name="ComentLinha5">'[3]comentários'!#REF!</definedName>
    <definedName name="ComentLinha6" localSheetId="5">'[3]comentários'!#REF!</definedName>
    <definedName name="ComentLinha6" localSheetId="6">'[3]comentários'!#REF!</definedName>
    <definedName name="ComentLinha6" localSheetId="9">'[3]comentários'!#REF!</definedName>
    <definedName name="ComentLinha6" localSheetId="10">'[3]comentários'!#REF!</definedName>
    <definedName name="ComentLinha6" localSheetId="11">'[3]comentários'!#REF!</definedName>
    <definedName name="ComentLinha6" localSheetId="13">'[3]comentários'!#REF!</definedName>
    <definedName name="ComentLinha6" localSheetId="14">'[3]comentários'!#REF!</definedName>
    <definedName name="ComentLinha6" localSheetId="15">'[3]comentários'!#REF!</definedName>
    <definedName name="ComentLinha6" localSheetId="16">'[3]comentários'!#REF!</definedName>
    <definedName name="ComentLinha6" localSheetId="17">'[3]comentários'!#REF!</definedName>
    <definedName name="ComentLinha6" localSheetId="19">'[3]comentários'!#REF!</definedName>
    <definedName name="ComentLinha6">'[3]comentários'!#REF!</definedName>
    <definedName name="ComentLinha7" localSheetId="5">'[3]comentários'!#REF!</definedName>
    <definedName name="ComentLinha7" localSheetId="6">'[3]comentários'!#REF!</definedName>
    <definedName name="ComentLinha7" localSheetId="9">'[3]comentários'!#REF!</definedName>
    <definedName name="ComentLinha7" localSheetId="10">'[3]comentários'!#REF!</definedName>
    <definedName name="ComentLinha7" localSheetId="11">'[3]comentários'!#REF!</definedName>
    <definedName name="ComentLinha7" localSheetId="13">'[3]comentários'!#REF!</definedName>
    <definedName name="ComentLinha7" localSheetId="14">'[3]comentários'!#REF!</definedName>
    <definedName name="ComentLinha7" localSheetId="15">'[3]comentários'!#REF!</definedName>
    <definedName name="ComentLinha7" localSheetId="16">'[3]comentários'!#REF!</definedName>
    <definedName name="ComentLinha7" localSheetId="17">'[3]comentários'!#REF!</definedName>
    <definedName name="ComentLinha7" localSheetId="19">'[3]comentários'!#REF!</definedName>
    <definedName name="ComentLinha7">'[3]comentários'!#REF!</definedName>
    <definedName name="ComentLinha8" localSheetId="5">'[3]comentários'!#REF!</definedName>
    <definedName name="ComentLinha8" localSheetId="6">'[3]comentários'!#REF!</definedName>
    <definedName name="ComentLinha8" localSheetId="9">'[3]comentários'!#REF!</definedName>
    <definedName name="ComentLinha8" localSheetId="10">'[3]comentários'!#REF!</definedName>
    <definedName name="ComentLinha8" localSheetId="11">'[3]comentários'!#REF!</definedName>
    <definedName name="ComentLinha8" localSheetId="13">'[3]comentários'!#REF!</definedName>
    <definedName name="ComentLinha8" localSheetId="14">'[3]comentários'!#REF!</definedName>
    <definedName name="ComentLinha8" localSheetId="15">'[3]comentários'!#REF!</definedName>
    <definedName name="ComentLinha8" localSheetId="16">'[3]comentários'!#REF!</definedName>
    <definedName name="ComentLinha8" localSheetId="17">'[3]comentários'!#REF!</definedName>
    <definedName name="ComentLinha8" localSheetId="19">'[3]comentários'!#REF!</definedName>
    <definedName name="ComentLinha8">'[3]comentários'!#REF!</definedName>
    <definedName name="ComentMaior3" localSheetId="5">'[3]comentários'!#REF!</definedName>
    <definedName name="ComentMaior3" localSheetId="6">'[3]comentários'!#REF!</definedName>
    <definedName name="ComentMaior3" localSheetId="9">'[3]comentários'!#REF!</definedName>
    <definedName name="ComentMaior3" localSheetId="10">'[3]comentários'!#REF!</definedName>
    <definedName name="ComentMaior3" localSheetId="11">'[3]comentários'!#REF!</definedName>
    <definedName name="ComentMaior3" localSheetId="13">'[3]comentários'!#REF!</definedName>
    <definedName name="ComentMaior3" localSheetId="14">'[3]comentários'!#REF!</definedName>
    <definedName name="ComentMaior3" localSheetId="15">'[3]comentários'!#REF!</definedName>
    <definedName name="ComentMaior3" localSheetId="16">'[3]comentários'!#REF!</definedName>
    <definedName name="ComentMaior3" localSheetId="17">'[3]comentários'!#REF!</definedName>
    <definedName name="ComentMaior3" localSheetId="19">'[3]comentários'!#REF!</definedName>
    <definedName name="ComentMaior3">'[3]comentários'!#REF!</definedName>
    <definedName name="compara_rec" localSheetId="5">'[3]receitas'!#REF!</definedName>
    <definedName name="compara_rec" localSheetId="6">'[3]receitas'!#REF!</definedName>
    <definedName name="compara_rec" localSheetId="9">'[3]receitas'!#REF!</definedName>
    <definedName name="compara_rec" localSheetId="10">'[3]receitas'!#REF!</definedName>
    <definedName name="compara_rec" localSheetId="11">'[3]receitas'!#REF!</definedName>
    <definedName name="compara_rec" localSheetId="13">'[3]receitas'!#REF!</definedName>
    <definedName name="compara_rec" localSheetId="14">'[3]receitas'!#REF!</definedName>
    <definedName name="compara_rec" localSheetId="15">'[3]receitas'!#REF!</definedName>
    <definedName name="compara_rec" localSheetId="16">'[3]receitas'!#REF!</definedName>
    <definedName name="compara_rec" localSheetId="17">'[3]receitas'!#REF!</definedName>
    <definedName name="compara_rec" localSheetId="19">'[3]receitas'!#REF!</definedName>
    <definedName name="compara_rec">'[3]receitas'!#REF!</definedName>
    <definedName name="Confirmação" localSheetId="5">#REF!</definedName>
    <definedName name="Confirmação" localSheetId="6">#REF!</definedName>
    <definedName name="Confirmação" localSheetId="9">#REF!</definedName>
    <definedName name="Confirmação" localSheetId="10">#REF!</definedName>
    <definedName name="Confirmação" localSheetId="11">#REF!</definedName>
    <definedName name="Confirmação" localSheetId="13">#REF!</definedName>
    <definedName name="Confirmação" localSheetId="14">#REF!</definedName>
    <definedName name="Confirmação" localSheetId="15">#REF!</definedName>
    <definedName name="Confirmação" localSheetId="16">#REF!</definedName>
    <definedName name="Confirmação" localSheetId="17">#REF!</definedName>
    <definedName name="Confirmação" localSheetId="19">#REF!</definedName>
    <definedName name="Confirmação">#REF!</definedName>
    <definedName name="CPLFim" localSheetId="5">'[3]Tab Ord CPL'!#REF!</definedName>
    <definedName name="CPLFim" localSheetId="6">'[3]Tab Ord CPL'!#REF!</definedName>
    <definedName name="CPLFim" localSheetId="9">'[3]Tab Ord CPL'!#REF!</definedName>
    <definedName name="CPLFim" localSheetId="10">'[3]Tab Ord CPL'!#REF!</definedName>
    <definedName name="CPLFim" localSheetId="11">'[3]Tab Ord CPL'!#REF!</definedName>
    <definedName name="CPLFim" localSheetId="13">'[3]Tab Ord CPL'!#REF!</definedName>
    <definedName name="CPLFim" localSheetId="14">'[3]Tab Ord CPL'!#REF!</definedName>
    <definedName name="CPLFim" localSheetId="15">'[3]Tab Ord CPL'!#REF!</definedName>
    <definedName name="CPLFim" localSheetId="16">'[3]Tab Ord CPL'!#REF!</definedName>
    <definedName name="CPLFim" localSheetId="17">'[3]Tab Ord CPL'!#REF!</definedName>
    <definedName name="CPLFim" localSheetId="19">'[3]Tab Ord CPL'!#REF!</definedName>
    <definedName name="CPLFim">'[3]Tab Ord CPL'!#REF!</definedName>
    <definedName name="CPLInício" localSheetId="5">'[3]Tab CPL'!#REF!</definedName>
    <definedName name="CPLInício" localSheetId="6">'[3]Tab CPL'!#REF!</definedName>
    <definedName name="CPLInício" localSheetId="9">'[3]Tab CPL'!#REF!</definedName>
    <definedName name="CPLInício" localSheetId="10">'[3]Tab CPL'!#REF!</definedName>
    <definedName name="CPLInício" localSheetId="11">'[3]Tab CPL'!#REF!</definedName>
    <definedName name="CPLInício" localSheetId="13">'[3]Tab CPL'!#REF!</definedName>
    <definedName name="CPLInício" localSheetId="14">'[3]Tab CPL'!#REF!</definedName>
    <definedName name="CPLInício" localSheetId="15">'[3]Tab CPL'!#REF!</definedName>
    <definedName name="CPLInício" localSheetId="16">'[3]Tab CPL'!#REF!</definedName>
    <definedName name="CPLInício" localSheetId="17">'[3]Tab CPL'!#REF!</definedName>
    <definedName name="CPLInício" localSheetId="19">'[3]Tab CPL'!#REF!</definedName>
    <definedName name="CPLInício">'[3]Tab CPL'!#REF!</definedName>
    <definedName name="CPLPORTARIA" localSheetId="5">'[3]Tab CPL'!#REF!</definedName>
    <definedName name="CPLPORTARIA" localSheetId="6">'[3]Tab CPL'!#REF!</definedName>
    <definedName name="CPLPORTARIA" localSheetId="9">'[3]Tab CPL'!#REF!</definedName>
    <definedName name="CPLPORTARIA" localSheetId="10">'[3]Tab CPL'!#REF!</definedName>
    <definedName name="CPLPORTARIA" localSheetId="11">'[3]Tab CPL'!#REF!</definedName>
    <definedName name="CPLPORTARIA" localSheetId="13">'[3]Tab CPL'!#REF!</definedName>
    <definedName name="CPLPORTARIA" localSheetId="14">'[3]Tab CPL'!#REF!</definedName>
    <definedName name="CPLPORTARIA" localSheetId="15">'[3]Tab CPL'!#REF!</definedName>
    <definedName name="CPLPORTARIA" localSheetId="16">'[3]Tab CPL'!#REF!</definedName>
    <definedName name="CPLPORTARIA" localSheetId="17">'[3]Tab CPL'!#REF!</definedName>
    <definedName name="CPLPORTARIA" localSheetId="19">'[3]Tab CPL'!#REF!</definedName>
    <definedName name="CPLPORTARIA">'[3]Tab CPL'!#REF!</definedName>
    <definedName name="DadosPessoais" localSheetId="5">'[3]tabelas'!#REF!</definedName>
    <definedName name="DadosPessoais" localSheetId="6">'[3]tabelas'!#REF!</definedName>
    <definedName name="DadosPessoais" localSheetId="9">'[3]tabelas'!#REF!</definedName>
    <definedName name="DadosPessoais" localSheetId="10">'[3]tabelas'!#REF!</definedName>
    <definedName name="DadosPessoais" localSheetId="11">'[3]tabelas'!#REF!</definedName>
    <definedName name="DadosPessoais" localSheetId="13">'[3]tabelas'!#REF!</definedName>
    <definedName name="DadosPessoais" localSheetId="14">'[3]tabelas'!#REF!</definedName>
    <definedName name="DadosPessoais" localSheetId="15">'[3]tabelas'!#REF!</definedName>
    <definedName name="DadosPessoais" localSheetId="16">'[3]tabelas'!#REF!</definedName>
    <definedName name="DadosPessoais" localSheetId="17">'[3]tabelas'!#REF!</definedName>
    <definedName name="DadosPessoais" localSheetId="19">'[3]tabelas'!#REF!</definedName>
    <definedName name="DadosPessoais">'[3]tabelas'!#REF!</definedName>
    <definedName name="DadosPessoaisFim" localSheetId="5">'[3]Tab Ord CPL'!#REF!</definedName>
    <definedName name="DadosPessoaisFim" localSheetId="6">'[3]Tab Ord CPL'!#REF!</definedName>
    <definedName name="DadosPessoaisFim" localSheetId="9">'[3]Tab Ord CPL'!#REF!</definedName>
    <definedName name="DadosPessoaisFim" localSheetId="10">'[3]Tab Ord CPL'!#REF!</definedName>
    <definedName name="DadosPessoaisFim" localSheetId="11">'[3]Tab Ord CPL'!#REF!</definedName>
    <definedName name="DadosPessoaisFim" localSheetId="13">'[3]Tab Ord CPL'!#REF!</definedName>
    <definedName name="DadosPessoaisFim" localSheetId="14">'[3]Tab Ord CPL'!#REF!</definedName>
    <definedName name="DadosPessoaisFim" localSheetId="15">'[3]Tab Ord CPL'!#REF!</definedName>
    <definedName name="DadosPessoaisFim" localSheetId="16">'[3]Tab Ord CPL'!#REF!</definedName>
    <definedName name="DadosPessoaisFim" localSheetId="17">'[3]Tab Ord CPL'!#REF!</definedName>
    <definedName name="DadosPessoaisFim" localSheetId="19">'[3]Tab Ord CPL'!#REF!</definedName>
    <definedName name="DadosPessoaisFim">'[3]Tab Ord CPL'!#REF!</definedName>
    <definedName name="DadosPessoaisInício" localSheetId="5">#REF!</definedName>
    <definedName name="DadosPessoaisInício" localSheetId="6">#REF!</definedName>
    <definedName name="DadosPessoaisInício" localSheetId="9">#REF!</definedName>
    <definedName name="DadosPessoaisInício" localSheetId="10">#REF!</definedName>
    <definedName name="DadosPessoaisInício" localSheetId="11">#REF!</definedName>
    <definedName name="DadosPessoaisInício" localSheetId="13">#REF!</definedName>
    <definedName name="DadosPessoaisInício" localSheetId="14">#REF!</definedName>
    <definedName name="DadosPessoaisInício" localSheetId="15">#REF!</definedName>
    <definedName name="DadosPessoaisInício" localSheetId="16">#REF!</definedName>
    <definedName name="DadosPessoaisInício" localSheetId="17">#REF!</definedName>
    <definedName name="DadosPessoaisInício" localSheetId="19">#REF!</definedName>
    <definedName name="DadosPessoaisInício">#REF!</definedName>
    <definedName name="DadosPessoaisLista" localSheetId="5">'[3]Tab Ord CPL'!#REF!</definedName>
    <definedName name="DadosPessoaisLista" localSheetId="6">'[3]Tab Ord CPL'!#REF!</definedName>
    <definedName name="DadosPessoaisLista" localSheetId="9">'[3]Tab Ord CPL'!#REF!</definedName>
    <definedName name="DadosPessoaisLista" localSheetId="10">'[3]Tab Ord CPL'!#REF!</definedName>
    <definedName name="DadosPessoaisLista" localSheetId="11">'[3]Tab Ord CPL'!#REF!</definedName>
    <definedName name="DadosPessoaisLista" localSheetId="13">'[3]Tab Ord CPL'!#REF!</definedName>
    <definedName name="DadosPessoaisLista" localSheetId="14">'[3]Tab Ord CPL'!#REF!</definedName>
    <definedName name="DadosPessoaisLista" localSheetId="15">'[3]Tab Ord CPL'!#REF!</definedName>
    <definedName name="DadosPessoaisLista" localSheetId="16">'[3]Tab Ord CPL'!#REF!</definedName>
    <definedName name="DadosPessoaisLista" localSheetId="17">'[3]Tab Ord CPL'!#REF!</definedName>
    <definedName name="DadosPessoaisLista" localSheetId="19">'[3]Tab Ord CPL'!#REF!</definedName>
    <definedName name="DadosPessoaisLista">'[3]Tab Ord CPL'!#REF!</definedName>
    <definedName name="Datas2009">'SUM'!$D$5:$D$369</definedName>
    <definedName name="DataTeste">#REF!</definedName>
    <definedName name="DescriçãoObsFinal" localSheetId="5">'[3]receitas'!#REF!</definedName>
    <definedName name="DescriçãoObsFinal" localSheetId="6">'[3]receitas'!#REF!</definedName>
    <definedName name="DescriçãoObsFinal" localSheetId="9">'[3]receitas'!#REF!</definedName>
    <definedName name="DescriçãoObsFinal" localSheetId="10">'[3]receitas'!#REF!</definedName>
    <definedName name="DescriçãoObsFinal" localSheetId="11">'[3]receitas'!#REF!</definedName>
    <definedName name="DescriçãoObsFinal" localSheetId="13">'[3]receitas'!#REF!</definedName>
    <definedName name="DescriçãoObsFinal" localSheetId="14">'[3]receitas'!#REF!</definedName>
    <definedName name="DescriçãoObsFinal" localSheetId="15">'[3]receitas'!#REF!</definedName>
    <definedName name="DescriçãoObsFinal" localSheetId="16">'[3]receitas'!#REF!</definedName>
    <definedName name="DescriçãoObsFinal" localSheetId="17">'[3]receitas'!#REF!</definedName>
    <definedName name="DescriçãoObsFinal" localSheetId="19">'[3]receitas'!#REF!</definedName>
    <definedName name="DescriçãoObsFinal">'[3]receitas'!#REF!</definedName>
    <definedName name="DescrObs" localSheetId="5">'[3]receitas'!#REF!</definedName>
    <definedName name="DescrObs" localSheetId="6">'[3]receitas'!#REF!</definedName>
    <definedName name="DescrObs" localSheetId="9">'[3]receitas'!#REF!</definedName>
    <definedName name="DescrObs" localSheetId="10">'[3]receitas'!#REF!</definedName>
    <definedName name="DescrObs" localSheetId="11">'[3]receitas'!#REF!</definedName>
    <definedName name="DescrObs" localSheetId="13">'[3]receitas'!#REF!</definedName>
    <definedName name="DescrObs" localSheetId="14">'[3]receitas'!#REF!</definedName>
    <definedName name="DescrObs" localSheetId="15">'[3]receitas'!#REF!</definedName>
    <definedName name="DescrObs" localSheetId="16">'[3]receitas'!#REF!</definedName>
    <definedName name="DescrObs" localSheetId="17">'[3]receitas'!#REF!</definedName>
    <definedName name="DescrObs" localSheetId="19">'[3]receitas'!#REF!</definedName>
    <definedName name="DescrObs">'[3]receitas'!#REF!</definedName>
    <definedName name="Desp_Fun_Homo" localSheetId="17">'05'!#REF!</definedName>
    <definedName name="Desp_Fun_Homo" localSheetId="19">'05'!#REF!</definedName>
    <definedName name="Desp_Fun_Homo">'05'!#REF!</definedName>
    <definedName name="Desp_Inst_Homo">#REF!</definedName>
    <definedName name="Desp_Real_Homo">#REF!</definedName>
    <definedName name="despesas">#REF!</definedName>
    <definedName name="DestinatárioOfício" localSheetId="5">'[3]DadosPA'!#REF!</definedName>
    <definedName name="DestinatárioOfício" localSheetId="6">'[3]DadosPA'!#REF!</definedName>
    <definedName name="DestinatárioOfício" localSheetId="9">'[3]DadosPA'!#REF!</definedName>
    <definedName name="DestinatárioOfício" localSheetId="10">'[3]DadosPA'!#REF!</definedName>
    <definedName name="DestinatárioOfício" localSheetId="11">'[3]DadosPA'!#REF!</definedName>
    <definedName name="DestinatárioOfício" localSheetId="13">'[3]DadosPA'!#REF!</definedName>
    <definedName name="DestinatárioOfício" localSheetId="14">'[3]DadosPA'!#REF!</definedName>
    <definedName name="DestinatárioOfício" localSheetId="15">'[3]DadosPA'!#REF!</definedName>
    <definedName name="DestinatárioOfício" localSheetId="16">'[3]DadosPA'!#REF!</definedName>
    <definedName name="DestinatárioOfício" localSheetId="17">'[3]DadosPA'!#REF!</definedName>
    <definedName name="DestinatárioOfício" localSheetId="19">'[3]DadosPA'!#REF!</definedName>
    <definedName name="DestinatárioOfício">'[3]DadosPA'!#REF!</definedName>
    <definedName name="DTP_Homo" localSheetId="9">'07'!$E$11</definedName>
    <definedName name="DTP_Homo" localSheetId="10">'08'!$E$11</definedName>
    <definedName name="DTP_Homo" localSheetId="11">'09'!$E$11</definedName>
    <definedName name="DTP_Homo" localSheetId="14">'12'!$E$11</definedName>
    <definedName name="DTP_Homo">'06'!$E$11</definedName>
    <definedName name="FNT_Adot" localSheetId="5">'BDValores'!#REF!</definedName>
    <definedName name="FNT_Adot" localSheetId="6">'BDValores'!#REF!</definedName>
    <definedName name="FNT_Adot" localSheetId="9">'BDValores'!#REF!</definedName>
    <definedName name="FNT_Adot" localSheetId="10">'BDValores'!#REF!</definedName>
    <definedName name="FNT_Adot" localSheetId="11">'BDValores'!#REF!</definedName>
    <definedName name="FNT_Adot" localSheetId="13">'BDValores'!#REF!</definedName>
    <definedName name="FNT_Adot" localSheetId="14">'BDValores'!#REF!</definedName>
    <definedName name="FNT_Adot" localSheetId="15">'BDValores'!#REF!</definedName>
    <definedName name="FNT_Adot" localSheetId="16">'BDValores'!#REF!</definedName>
    <definedName name="FNT_Adot" localSheetId="17">'BDValores'!#REF!</definedName>
    <definedName name="FNT_Adot" localSheetId="19">'BDValores'!#REF!</definedName>
    <definedName name="FNT_Adot">'BDValores'!#REF!</definedName>
    <definedName name="Fnt_Adot_Fn" localSheetId="5">'BDValores'!#REF!</definedName>
    <definedName name="Fnt_Adot_Fn" localSheetId="6">'BDValores'!#REF!</definedName>
    <definedName name="Fnt_Adot_Fn" localSheetId="9">'BDValores'!#REF!</definedName>
    <definedName name="Fnt_Adot_Fn" localSheetId="10">'BDValores'!#REF!</definedName>
    <definedName name="Fnt_Adot_Fn" localSheetId="11">'BDValores'!#REF!</definedName>
    <definedName name="Fnt_Adot_Fn" localSheetId="13">'BDValores'!#REF!</definedName>
    <definedName name="Fnt_Adot_Fn" localSheetId="14">'BDValores'!#REF!</definedName>
    <definedName name="Fnt_Adot_Fn" localSheetId="15">'BDValores'!#REF!</definedName>
    <definedName name="Fnt_Adot_Fn" localSheetId="16">'BDValores'!#REF!</definedName>
    <definedName name="Fnt_Adot_Fn" localSheetId="17">'BDValores'!#REF!</definedName>
    <definedName name="Fnt_Adot_Fn" localSheetId="19">'BDValores'!#REF!</definedName>
    <definedName name="Fnt_Adot_Fn">'BDValores'!#REF!</definedName>
    <definedName name="Fnt_Adot_In" localSheetId="5">'BDValores'!#REF!</definedName>
    <definedName name="Fnt_Adot_In" localSheetId="6">'BDValores'!#REF!</definedName>
    <definedName name="Fnt_Adot_In" localSheetId="9">'BDValores'!#REF!</definedName>
    <definedName name="Fnt_Adot_In" localSheetId="10">'BDValores'!#REF!</definedName>
    <definedName name="Fnt_Adot_In" localSheetId="11">'BDValores'!#REF!</definedName>
    <definedName name="Fnt_Adot_In" localSheetId="13">'BDValores'!#REF!</definedName>
    <definedName name="Fnt_Adot_In" localSheetId="14">'BDValores'!#REF!</definedName>
    <definedName name="Fnt_Adot_In" localSheetId="15">'BDValores'!#REF!</definedName>
    <definedName name="Fnt_Adot_In" localSheetId="16">'BDValores'!#REF!</definedName>
    <definedName name="Fnt_Adot_In" localSheetId="17">'BDValores'!#REF!</definedName>
    <definedName name="Fnt_Adot_In" localSheetId="19">'BDValores'!#REF!</definedName>
    <definedName name="Fnt_Adot_In">'BDValores'!#REF!</definedName>
    <definedName name="FNT_Outros" localSheetId="5">'BDValores'!#REF!</definedName>
    <definedName name="FNT_Outros" localSheetId="6">'BDValores'!#REF!</definedName>
    <definedName name="FNT_Outros" localSheetId="9">'BDValores'!#REF!</definedName>
    <definedName name="FNT_Outros" localSheetId="10">'BDValores'!#REF!</definedName>
    <definedName name="FNT_Outros" localSheetId="11">'BDValores'!#REF!</definedName>
    <definedName name="FNT_Outros" localSheetId="13">'BDValores'!#REF!</definedName>
    <definedName name="FNT_Outros" localSheetId="14">'BDValores'!#REF!</definedName>
    <definedName name="FNT_Outros" localSheetId="15">'BDValores'!#REF!</definedName>
    <definedName name="FNT_Outros" localSheetId="16">'BDValores'!#REF!</definedName>
    <definedName name="FNT_Outros" localSheetId="17">'BDValores'!#REF!</definedName>
    <definedName name="FNT_Outros" localSheetId="19">'BDValores'!#REF!</definedName>
    <definedName name="FNT_Outros">'BDValores'!#REF!</definedName>
    <definedName name="FNT_PC" localSheetId="5">'BDValores'!#REF!</definedName>
    <definedName name="FNT_PC" localSheetId="6">'BDValores'!#REF!</definedName>
    <definedName name="FNT_PC" localSheetId="9">'BDValores'!#REF!</definedName>
    <definedName name="FNT_PC" localSheetId="10">'BDValores'!#REF!</definedName>
    <definedName name="FNT_PC" localSheetId="11">'BDValores'!#REF!</definedName>
    <definedName name="FNT_PC" localSheetId="13">'BDValores'!#REF!</definedName>
    <definedName name="FNT_PC" localSheetId="14">'BDValores'!#REF!</definedName>
    <definedName name="FNT_PC" localSheetId="15">'BDValores'!#REF!</definedName>
    <definedName name="FNT_PC" localSheetId="16">'BDValores'!#REF!</definedName>
    <definedName name="FNT_PC" localSheetId="17">'BDValores'!#REF!</definedName>
    <definedName name="FNT_PC" localSheetId="19">'BDValores'!#REF!</definedName>
    <definedName name="FNT_PC">'BDValores'!#REF!</definedName>
    <definedName name="FNT_Sagres" localSheetId="5">'BDValores'!#REF!</definedName>
    <definedName name="FNT_Sagres" localSheetId="6">'BDValores'!#REF!</definedName>
    <definedName name="FNT_Sagres" localSheetId="9">'BDValores'!#REF!</definedName>
    <definedName name="FNT_Sagres" localSheetId="10">'BDValores'!#REF!</definedName>
    <definedName name="FNT_Sagres" localSheetId="11">'BDValores'!#REF!</definedName>
    <definedName name="FNT_Sagres" localSheetId="13">'BDValores'!#REF!</definedName>
    <definedName name="FNT_Sagres" localSheetId="14">'BDValores'!#REF!</definedName>
    <definedName name="FNT_Sagres" localSheetId="15">'BDValores'!#REF!</definedName>
    <definedName name="FNT_Sagres" localSheetId="16">'BDValores'!#REF!</definedName>
    <definedName name="FNT_Sagres" localSheetId="17">'BDValores'!#REF!</definedName>
    <definedName name="FNT_Sagres" localSheetId="19">'BDValores'!#REF!</definedName>
    <definedName name="FNT_Sagres">'BDValores'!#REF!</definedName>
    <definedName name="FNT_Sefaz" localSheetId="5">'BDValores'!#REF!</definedName>
    <definedName name="FNT_Sefaz" localSheetId="6">'BDValores'!#REF!</definedName>
    <definedName name="FNT_Sefaz" localSheetId="9">'BDValores'!#REF!</definedName>
    <definedName name="FNT_Sefaz" localSheetId="10">'BDValores'!#REF!</definedName>
    <definedName name="FNT_Sefaz" localSheetId="11">'BDValores'!#REF!</definedName>
    <definedName name="FNT_Sefaz" localSheetId="13">'BDValores'!#REF!</definedName>
    <definedName name="FNT_Sefaz" localSheetId="14">'BDValores'!#REF!</definedName>
    <definedName name="FNT_Sefaz" localSheetId="15">'BDValores'!#REF!</definedName>
    <definedName name="FNT_Sefaz" localSheetId="16">'BDValores'!#REF!</definedName>
    <definedName name="FNT_Sefaz" localSheetId="17">'BDValores'!#REF!</definedName>
    <definedName name="FNT_Sefaz" localSheetId="19">'BDValores'!#REF!</definedName>
    <definedName name="FNT_Sefaz">'BDValores'!#REF!</definedName>
    <definedName name="HABILITA_VERMELHOS">'SUM'!$B$378</definedName>
    <definedName name="HClassifInstitucional">#REF!</definedName>
    <definedName name="HComissões" localSheetId="4">'02'!#REF!</definedName>
    <definedName name="HComissões">#REF!</definedName>
    <definedName name="HComissõesFinal" localSheetId="5">#REF!</definedName>
    <definedName name="HComissõesFinal" localSheetId="6">#REF!</definedName>
    <definedName name="HComissõesFinal" localSheetId="9">#REF!</definedName>
    <definedName name="HComissõesFinal" localSheetId="10">#REF!</definedName>
    <definedName name="HComissõesFinal" localSheetId="11">#REF!</definedName>
    <definedName name="HComissõesFinal" localSheetId="13">#REF!</definedName>
    <definedName name="HComissõesFinal" localSheetId="14">#REF!</definedName>
    <definedName name="HComissõesFinal" localSheetId="15">#REF!</definedName>
    <definedName name="HComissõesFinal" localSheetId="16">#REF!</definedName>
    <definedName name="HComissõesFinal" localSheetId="17">#REF!</definedName>
    <definedName name="HComissõesFinal" localSheetId="19">#REF!</definedName>
    <definedName name="HComissõesFinal">#REF!</definedName>
    <definedName name="HDespesaFunção" localSheetId="13">'05'!#REF!</definedName>
    <definedName name="HDespesaFunção" localSheetId="16">'05'!#REF!</definedName>
    <definedName name="HDespesaFunção" localSheetId="17">'05'!#REF!</definedName>
    <definedName name="HDespesaFunção" localSheetId="19">'05'!#REF!</definedName>
    <definedName name="HDespesaFunção">'05'!#REF!</definedName>
    <definedName name="HDespesaRealizada">#REF!</definedName>
    <definedName name="HDespesaRealizadaCâmara">#REF!</definedName>
    <definedName name="HDTP" localSheetId="5">'06'!#REF!</definedName>
    <definedName name="HDTP" localSheetId="9">'07'!#REF!</definedName>
    <definedName name="HDTP" localSheetId="10">'08'!#REF!</definedName>
    <definedName name="HDTP" localSheetId="11">'09'!#REF!</definedName>
    <definedName name="HDTP" localSheetId="13">'06'!#REF!</definedName>
    <definedName name="HDTP" localSheetId="14">'12'!#REF!</definedName>
    <definedName name="HDTP" localSheetId="15">'06'!#REF!</definedName>
    <definedName name="HDTP" localSheetId="16">'06'!#REF!</definedName>
    <definedName name="HDTP" localSheetId="17">'06'!#REF!</definedName>
    <definedName name="HDTP" localSheetId="19">'06'!#REF!</definedName>
    <definedName name="HDTP">'06'!#REF!</definedName>
    <definedName name="HInfIniciais">#REF!</definedName>
    <definedName name="HInformaçõesGerais" localSheetId="3">'01'!#REF!</definedName>
    <definedName name="HInformaçõesGerais">#REF!</definedName>
    <definedName name="HMagistério" localSheetId="8">'06'!#REF!</definedName>
    <definedName name="HMagistério" localSheetId="9">'07'!#REF!</definedName>
    <definedName name="HMagistério" localSheetId="10">'08'!#REF!</definedName>
    <definedName name="HMagistério" localSheetId="11">'09'!#REF!</definedName>
    <definedName name="HMagistério" localSheetId="14">'12'!#REF!</definedName>
    <definedName name="HMagistério">#REF!</definedName>
    <definedName name="HOrdenadores" localSheetId="5">'02'!#REF!</definedName>
    <definedName name="HOrdenadores" localSheetId="9">'02'!#REF!</definedName>
    <definedName name="HOrdenadores" localSheetId="10">'02'!#REF!</definedName>
    <definedName name="HOrdenadores" localSheetId="11">'02'!#REF!</definedName>
    <definedName name="HOrdenadores" localSheetId="13">'02'!#REF!</definedName>
    <definedName name="HOrdenadores" localSheetId="14">'02'!#REF!</definedName>
    <definedName name="HOrdenadores" localSheetId="15">'02'!#REF!</definedName>
    <definedName name="HOrdenadores" localSheetId="16">'02'!#REF!</definedName>
    <definedName name="HOrdenadores" localSheetId="17">'02'!#REF!</definedName>
    <definedName name="HOrdenadores" localSheetId="19">'02'!#REF!</definedName>
    <definedName name="HOrdenadores">'02'!#REF!</definedName>
    <definedName name="HOrdenadoresFinal" localSheetId="5">'02'!#REF!</definedName>
    <definedName name="HOrdenadoresFinal" localSheetId="6">'02'!#REF!</definedName>
    <definedName name="HOrdenadoresFinal" localSheetId="9">'02'!#REF!</definedName>
    <definedName name="HOrdenadoresFinal" localSheetId="10">'02'!#REF!</definedName>
    <definedName name="HOrdenadoresFinal" localSheetId="11">'02'!#REF!</definedName>
    <definedName name="HOrdenadoresFinal" localSheetId="13">'02'!#REF!</definedName>
    <definedName name="HOrdenadoresFinal" localSheetId="14">'02'!#REF!</definedName>
    <definedName name="HOrdenadoresFinal" localSheetId="15">'02'!#REF!</definedName>
    <definedName name="HOrdenadoresFinal" localSheetId="16">'02'!#REF!</definedName>
    <definedName name="HOrdenadoresFinal" localSheetId="17">'02'!#REF!</definedName>
    <definedName name="HOrdenadoresFinal" localSheetId="19">'02'!#REF!</definedName>
    <definedName name="HOrdenadoresFinal">'02'!#REF!</definedName>
    <definedName name="HReceitaArrecadada" localSheetId="3">'01'!#REF!</definedName>
    <definedName name="HReceitaArrecadada" localSheetId="4">'02'!#REF!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 localSheetId="11">'09'!#REF!</definedName>
    <definedName name="HReceitaArrecadada" localSheetId="14">'12'!#REF!</definedName>
    <definedName name="HReceitaArrecadada" localSheetId="16">'14'!#REF!</definedName>
    <definedName name="HReceitaArrecadada">#REF!</definedName>
    <definedName name="HRemuneração" localSheetId="5">#REF!</definedName>
    <definedName name="HRemuneração" localSheetId="6">#REF!</definedName>
    <definedName name="HRemuneração" localSheetId="9">#REF!</definedName>
    <definedName name="HRemuneração" localSheetId="10">#REF!</definedName>
    <definedName name="HRemuneração" localSheetId="11">#REF!</definedName>
    <definedName name="HRemuneração" localSheetId="13">#REF!</definedName>
    <definedName name="HRemuneração" localSheetId="14">#REF!</definedName>
    <definedName name="HRemuneração" localSheetId="15">#REF!</definedName>
    <definedName name="HRemuneração" localSheetId="16">'14'!#REF!</definedName>
    <definedName name="HRemuneração" localSheetId="17">#REF!</definedName>
    <definedName name="HRemuneração" localSheetId="19">#REF!</definedName>
    <definedName name="HRemuneração" localSheetId="1">'[5]Subsídio Fixado - Ag. Político'!#REF!</definedName>
    <definedName name="HRemuneração">#REF!</definedName>
    <definedName name="HRemuneraçãoFixada">#REF!</definedName>
    <definedName name="HRemuneraçãoPaga" localSheetId="16">'14'!#REF!</definedName>
    <definedName name="HRemuneraçãoPaga" localSheetId="17">#REF!</definedName>
    <definedName name="HRemuneraçãoPaga" localSheetId="19">#REF!</definedName>
    <definedName name="HRemuneraçãoPaga">#REF!</definedName>
    <definedName name="HRepasseDuodécimo">#REF!</definedName>
    <definedName name="HRP">#REF!</definedName>
    <definedName name="Inativos" localSheetId="5">'06'!#REF!</definedName>
    <definedName name="Inativos" localSheetId="6">'06'!#REF!</definedName>
    <definedName name="Inativos" localSheetId="9">'07'!#REF!</definedName>
    <definedName name="Inativos" localSheetId="10">'08'!#REF!</definedName>
    <definedName name="Inativos" localSheetId="11">'09'!#REF!</definedName>
    <definedName name="Inativos" localSheetId="13">'06'!#REF!</definedName>
    <definedName name="Inativos" localSheetId="14">'12'!#REF!</definedName>
    <definedName name="Inativos" localSheetId="15">'06'!#REF!</definedName>
    <definedName name="Inativos" localSheetId="16">'06'!#REF!</definedName>
    <definedName name="Inativos" localSheetId="17">'06'!#REF!</definedName>
    <definedName name="Inativos" localSheetId="19">'06'!#REF!</definedName>
    <definedName name="Inativos">'06'!#REF!</definedName>
    <definedName name="INDÍCIOS">#REF!</definedName>
    <definedName name="Inf_Div_Homo">#REF!</definedName>
    <definedName name="inspetoria" localSheetId="5">'[3]DadosPA'!#REF!</definedName>
    <definedName name="inspetoria" localSheetId="6">'[3]DadosPA'!#REF!</definedName>
    <definedName name="inspetoria" localSheetId="9">'[3]DadosPA'!#REF!</definedName>
    <definedName name="inspetoria" localSheetId="10">'[3]DadosPA'!#REF!</definedName>
    <definedName name="inspetoria" localSheetId="11">'[3]DadosPA'!#REF!</definedName>
    <definedName name="inspetoria" localSheetId="13">'[3]DadosPA'!#REF!</definedName>
    <definedName name="inspetoria" localSheetId="14">'[3]DadosPA'!#REF!</definedName>
    <definedName name="inspetoria" localSheetId="15">'[3]DadosPA'!#REF!</definedName>
    <definedName name="inspetoria" localSheetId="16">'[3]DadosPA'!#REF!</definedName>
    <definedName name="inspetoria" localSheetId="17">'[3]DadosPA'!#REF!</definedName>
    <definedName name="inspetoria" localSheetId="19">'[3]DadosPA'!#REF!</definedName>
    <definedName name="inspetoria">'[3]DadosPA'!#REF!</definedName>
    <definedName name="IPTUPrinc" localSheetId="5">'BDValores'!#REF!</definedName>
    <definedName name="IPTUPrinc" localSheetId="6">'BDValores'!#REF!</definedName>
    <definedName name="IPTUPrinc" localSheetId="9">'BDValores'!#REF!</definedName>
    <definedName name="IPTUPrinc" localSheetId="10">'BDValores'!#REF!</definedName>
    <definedName name="IPTUPrinc" localSheetId="11">'BDValores'!#REF!</definedName>
    <definedName name="IPTUPrinc" localSheetId="13">'BDValores'!#REF!</definedName>
    <definedName name="IPTUPrinc" localSheetId="14">'BDValores'!#REF!</definedName>
    <definedName name="IPTUPrinc" localSheetId="15">'BDValores'!#REF!</definedName>
    <definedName name="IPTUPrinc" localSheetId="16">'BDValores'!#REF!</definedName>
    <definedName name="IPTUPrinc" localSheetId="17">'BDValores'!#REF!</definedName>
    <definedName name="IPTUPrinc" localSheetId="19">'BDValores'!#REF!</definedName>
    <definedName name="IPTUPrinc">'BDValores'!#REF!</definedName>
    <definedName name="ItemObs2" localSheetId="5">'[3]receitas'!#REF!</definedName>
    <definedName name="ItemObs2" localSheetId="6">'[3]receitas'!#REF!</definedName>
    <definedName name="ItemObs2" localSheetId="9">'[3]receitas'!#REF!</definedName>
    <definedName name="ItemObs2" localSheetId="10">'[3]receitas'!#REF!</definedName>
    <definedName name="ItemObs2" localSheetId="11">'[3]receitas'!#REF!</definedName>
    <definedName name="ItemObs2" localSheetId="13">'[3]receitas'!#REF!</definedName>
    <definedName name="ItemObs2" localSheetId="14">'[3]receitas'!#REF!</definedName>
    <definedName name="ItemObs2" localSheetId="15">'[3]receitas'!#REF!</definedName>
    <definedName name="ItemObs2" localSheetId="16">'[3]receitas'!#REF!</definedName>
    <definedName name="ItemObs2" localSheetId="17">'[3]receitas'!#REF!</definedName>
    <definedName name="ItemObs2" localSheetId="19">'[3]receitas'!#REF!</definedName>
    <definedName name="ItemObs2">'[3]receitas'!#REF!</definedName>
    <definedName name="ItemObsFinal" localSheetId="5">'[3]receitas'!#REF!</definedName>
    <definedName name="ItemObsFinal" localSheetId="6">'[3]receitas'!#REF!</definedName>
    <definedName name="ItemObsFinal" localSheetId="9">'[3]receitas'!#REF!</definedName>
    <definedName name="ItemObsFinal" localSheetId="10">'[3]receitas'!#REF!</definedName>
    <definedName name="ItemObsFinal" localSheetId="11">'[3]receitas'!#REF!</definedName>
    <definedName name="ItemObsFinal" localSheetId="13">'[3]receitas'!#REF!</definedName>
    <definedName name="ItemObsFinal" localSheetId="14">'[3]receitas'!#REF!</definedName>
    <definedName name="ItemObsFinal" localSheetId="15">'[3]receitas'!#REF!</definedName>
    <definedName name="ItemObsFinal" localSheetId="16">'[3]receitas'!#REF!</definedName>
    <definedName name="ItemObsFinal" localSheetId="17">'[3]receitas'!#REF!</definedName>
    <definedName name="ItemObsFinal" localSheetId="19">'[3]receitas'!#REF!</definedName>
    <definedName name="ItemObsFinal">'[3]receitas'!#REF!</definedName>
    <definedName name="Limite3" localSheetId="5">'[1]PT17'!#REF!</definedName>
    <definedName name="Limite3" localSheetId="6">'[1]PT17'!#REF!</definedName>
    <definedName name="Limite3" localSheetId="9">'[1]PT17'!#REF!</definedName>
    <definedName name="Limite3" localSheetId="10">'[1]PT17'!#REF!</definedName>
    <definedName name="Limite3" localSheetId="11">'[1]PT17'!#REF!</definedName>
    <definedName name="Limite3" localSheetId="13">'[1]PT17'!#REF!</definedName>
    <definedName name="Limite3" localSheetId="14">'[1]PT17'!#REF!</definedName>
    <definedName name="Limite3" localSheetId="15">'[1]PT17'!#REF!</definedName>
    <definedName name="Limite3" localSheetId="16">'[1]PT17'!#REF!</definedName>
    <definedName name="Limite3" localSheetId="17">'[1]PT17'!#REF!</definedName>
    <definedName name="Limite3" localSheetId="19">'[1]PT17'!#REF!</definedName>
    <definedName name="Limite3">'[1]PT17'!#REF!</definedName>
    <definedName name="Limite6" localSheetId="5">'[1]PT17'!#REF!</definedName>
    <definedName name="Limite6" localSheetId="6">'[1]PT17'!#REF!</definedName>
    <definedName name="Limite6" localSheetId="9">'[1]PT17'!#REF!</definedName>
    <definedName name="Limite6" localSheetId="10">'[1]PT17'!#REF!</definedName>
    <definedName name="Limite6" localSheetId="11">'[1]PT17'!#REF!</definedName>
    <definedName name="Limite6" localSheetId="13">'[1]PT17'!#REF!</definedName>
    <definedName name="Limite6" localSheetId="14">'[1]PT17'!#REF!</definedName>
    <definedName name="Limite6" localSheetId="15">'[1]PT17'!#REF!</definedName>
    <definedName name="Limite6" localSheetId="16">'[1]PT17'!#REF!</definedName>
    <definedName name="Limite6" localSheetId="17">'[1]PT17'!#REF!</definedName>
    <definedName name="Limite6" localSheetId="19">'[1]PT17'!#REF!</definedName>
    <definedName name="Limite6">'[1]PT17'!#REF!</definedName>
    <definedName name="LimitePrud3" localSheetId="5">'[1]PT17'!#REF!</definedName>
    <definedName name="LimitePrud3" localSheetId="6">'[1]PT17'!#REF!</definedName>
    <definedName name="LimitePrud3" localSheetId="9">'[1]PT17'!#REF!</definedName>
    <definedName name="LimitePrud3" localSheetId="10">'[1]PT17'!#REF!</definedName>
    <definedName name="LimitePrud3" localSheetId="11">'[1]PT17'!#REF!</definedName>
    <definedName name="LimitePrud3" localSheetId="13">'[1]PT17'!#REF!</definedName>
    <definedName name="LimitePrud3" localSheetId="14">'[1]PT17'!#REF!</definedName>
    <definedName name="LimitePrud3" localSheetId="15">'[1]PT17'!#REF!</definedName>
    <definedName name="LimitePrud3" localSheetId="16">'[1]PT17'!#REF!</definedName>
    <definedName name="LimitePrud3" localSheetId="17">'[1]PT17'!#REF!</definedName>
    <definedName name="LimitePrud3" localSheetId="19">'[1]PT17'!#REF!</definedName>
    <definedName name="LimitePrud3">'[1]PT17'!#REF!</definedName>
    <definedName name="LimitePrud6" localSheetId="5">'[1]PT17'!#REF!</definedName>
    <definedName name="LimitePrud6" localSheetId="6">'[1]PT17'!#REF!</definedName>
    <definedName name="LimitePrud6" localSheetId="9">'[1]PT17'!#REF!</definedName>
    <definedName name="LimitePrud6" localSheetId="10">'[1]PT17'!#REF!</definedName>
    <definedName name="LimitePrud6" localSheetId="11">'[1]PT17'!#REF!</definedName>
    <definedName name="LimitePrud6" localSheetId="13">'[1]PT17'!#REF!</definedName>
    <definedName name="LimitePrud6" localSheetId="14">'[1]PT17'!#REF!</definedName>
    <definedName name="LimitePrud6" localSheetId="15">'[1]PT17'!#REF!</definedName>
    <definedName name="LimitePrud6" localSheetId="16">'[1]PT17'!#REF!</definedName>
    <definedName name="LimitePrud6" localSheetId="17">'[1]PT17'!#REF!</definedName>
    <definedName name="LimitePrud6" localSheetId="19">'[1]PT17'!#REF!</definedName>
    <definedName name="LimitePrud6">'[1]PT17'!#REF!</definedName>
    <definedName name="Linha1" localSheetId="9">'07'!$C$31</definedName>
    <definedName name="Linha1" localSheetId="10">'08'!#REF!</definedName>
    <definedName name="Linha1" localSheetId="11">'09'!#REF!</definedName>
    <definedName name="Linha1" localSheetId="14">'12'!#REF!</definedName>
    <definedName name="Linha1">'06'!$C$31</definedName>
    <definedName name="Linha2" localSheetId="9">'07'!$C$50</definedName>
    <definedName name="Linha2" localSheetId="10">'08'!#REF!</definedName>
    <definedName name="Linha2" localSheetId="11">'09'!#REF!</definedName>
    <definedName name="Linha2" localSheetId="14">'12'!#REF!</definedName>
    <definedName name="Linha2">'06'!$C$51</definedName>
    <definedName name="Linha3">#REF!</definedName>
    <definedName name="LinhaModelo" localSheetId="9">'07'!$C$86:$D$86</definedName>
    <definedName name="LinhaModelo" localSheetId="10">'08'!$C$27:$D$27</definedName>
    <definedName name="LinhaModelo" localSheetId="11">'09'!$C$21:$D$21</definedName>
    <definedName name="LinhaModelo" localSheetId="14">'12'!$C$58:$D$58</definedName>
    <definedName name="LinhaModelo">'06'!$C$103:$D$103</definedName>
    <definedName name="LinhaModelo2">#REF!</definedName>
    <definedName name="LinhaModelo3">#REF!</definedName>
    <definedName name="ListAuditoresAlfa" localSheetId="5">'[3]BD Equipes'!#REF!</definedName>
    <definedName name="ListAuditoresAlfa" localSheetId="6">'[3]BD Equipes'!#REF!</definedName>
    <definedName name="ListAuditoresAlfa" localSheetId="9">'[3]BD Equipes'!#REF!</definedName>
    <definedName name="ListAuditoresAlfa" localSheetId="10">'[3]BD Equipes'!#REF!</definedName>
    <definedName name="ListAuditoresAlfa" localSheetId="11">'[3]BD Equipes'!#REF!</definedName>
    <definedName name="ListAuditoresAlfa" localSheetId="13">'[3]BD Equipes'!#REF!</definedName>
    <definedName name="ListAuditoresAlfa" localSheetId="14">'[3]BD Equipes'!#REF!</definedName>
    <definedName name="ListAuditoresAlfa" localSheetId="15">'[3]BD Equipes'!#REF!</definedName>
    <definedName name="ListAuditoresAlfa" localSheetId="16">'[3]BD Equipes'!#REF!</definedName>
    <definedName name="ListAuditoresAlfa" localSheetId="17">'[3]BD Equipes'!#REF!</definedName>
    <definedName name="ListAuditoresAlfa" localSheetId="19">'[3]BD Equipes'!#REF!</definedName>
    <definedName name="ListAuditoresAlfa">'[3]BD Equipes'!#REF!</definedName>
    <definedName name="Magit_Homo">#REF!</definedName>
    <definedName name="ModoRecbimentoDoc" localSheetId="5">'[3]DadosPA'!#REF!</definedName>
    <definedName name="ModoRecbimentoDoc" localSheetId="6">'[3]DadosPA'!#REF!</definedName>
    <definedName name="ModoRecbimentoDoc" localSheetId="9">'[3]DadosPA'!#REF!</definedName>
    <definedName name="ModoRecbimentoDoc" localSheetId="10">'[3]DadosPA'!#REF!</definedName>
    <definedName name="ModoRecbimentoDoc" localSheetId="11">'[3]DadosPA'!#REF!</definedName>
    <definedName name="ModoRecbimentoDoc" localSheetId="13">'[3]DadosPA'!#REF!</definedName>
    <definedName name="ModoRecbimentoDoc" localSheetId="14">'[3]DadosPA'!#REF!</definedName>
    <definedName name="ModoRecbimentoDoc" localSheetId="15">'[3]DadosPA'!#REF!</definedName>
    <definedName name="ModoRecbimentoDoc" localSheetId="16">'[3]DadosPA'!#REF!</definedName>
    <definedName name="ModoRecbimentoDoc" localSheetId="17">'[3]DadosPA'!#REF!</definedName>
    <definedName name="ModoRecbimentoDoc" localSheetId="19">'[3]DadosPA'!#REF!</definedName>
    <definedName name="ModoRecbimentoDoc">'[3]DadosPA'!#REF!</definedName>
    <definedName name="Mud_Gestor" localSheetId="5">'01'!#REF!</definedName>
    <definedName name="Mud_Gestor" localSheetId="9">'01'!#REF!</definedName>
    <definedName name="Mud_Gestor" localSheetId="10">'01'!#REF!</definedName>
    <definedName name="Mud_Gestor" localSheetId="11">'01'!#REF!</definedName>
    <definedName name="Mud_Gestor" localSheetId="13">'01'!#REF!</definedName>
    <definedName name="Mud_Gestor" localSheetId="14">'01'!#REF!</definedName>
    <definedName name="Mud_Gestor" localSheetId="15">'01'!#REF!</definedName>
    <definedName name="Mud_Gestor" localSheetId="16">'01'!#REF!</definedName>
    <definedName name="Mud_Gestor" localSheetId="17">'01'!#REF!</definedName>
    <definedName name="Mud_Gestor" localSheetId="19">'01'!#REF!</definedName>
    <definedName name="Mud_Gestor">'01'!#REF!</definedName>
    <definedName name="munic">'[3]DadosPA'!$G$9</definedName>
    <definedName name="Municipio">'SUM'!$C$5:$C$188</definedName>
    <definedName name="NE_01">#REF!</definedName>
    <definedName name="NE_2.0">#REF!</definedName>
    <definedName name="nota03" localSheetId="5">'[3]BD Equipes'!#REF!</definedName>
    <definedName name="nota03" localSheetId="6">'[3]BD Equipes'!#REF!</definedName>
    <definedName name="nota03" localSheetId="9">'[3]BD Equipes'!#REF!</definedName>
    <definedName name="nota03" localSheetId="10">'[3]BD Equipes'!#REF!</definedName>
    <definedName name="nota03" localSheetId="11">'[3]BD Equipes'!#REF!</definedName>
    <definedName name="nota03" localSheetId="13">'[3]BD Equipes'!#REF!</definedName>
    <definedName name="nota03" localSheetId="14">'[3]BD Equipes'!#REF!</definedName>
    <definedName name="nota03" localSheetId="15">'[3]BD Equipes'!#REF!</definedName>
    <definedName name="nota03" localSheetId="16">'[3]BD Equipes'!#REF!</definedName>
    <definedName name="nota03" localSheetId="17">'[3]BD Equipes'!#REF!</definedName>
    <definedName name="nota03" localSheetId="19">'[3]BD Equipes'!#REF!</definedName>
    <definedName name="nota03">'[3]BD Equipes'!#REF!</definedName>
    <definedName name="nota04" localSheetId="5">'[3]BD Equipes'!#REF!</definedName>
    <definedName name="nota04" localSheetId="6">'[3]BD Equipes'!#REF!</definedName>
    <definedName name="nota04" localSheetId="9">'[3]BD Equipes'!#REF!</definedName>
    <definedName name="nota04" localSheetId="10">'[3]BD Equipes'!#REF!</definedName>
    <definedName name="nota04" localSheetId="11">'[3]BD Equipes'!#REF!</definedName>
    <definedName name="nota04" localSheetId="13">'[3]BD Equipes'!#REF!</definedName>
    <definedName name="nota04" localSheetId="14">'[3]BD Equipes'!#REF!</definedName>
    <definedName name="nota04" localSheetId="15">'[3]BD Equipes'!#REF!</definedName>
    <definedName name="nota04" localSheetId="16">'[3]BD Equipes'!#REF!</definedName>
    <definedName name="nota04" localSheetId="17">'[3]BD Equipes'!#REF!</definedName>
    <definedName name="nota04" localSheetId="19">'[3]BD Equipes'!#REF!</definedName>
    <definedName name="nota04">'[3]BD Equipes'!#REF!</definedName>
    <definedName name="NúmOrdenadorFim" localSheetId="5">'[3]tabelas'!#REF!</definedName>
    <definedName name="NúmOrdenadorFim" localSheetId="6">'[3]tabelas'!#REF!</definedName>
    <definedName name="NúmOrdenadorFim" localSheetId="9">'[3]tabelas'!#REF!</definedName>
    <definedName name="NúmOrdenadorFim" localSheetId="10">'[3]tabelas'!#REF!</definedName>
    <definedName name="NúmOrdenadorFim" localSheetId="11">'[3]tabelas'!#REF!</definedName>
    <definedName name="NúmOrdenadorFim" localSheetId="13">'[3]tabelas'!#REF!</definedName>
    <definedName name="NúmOrdenadorFim" localSheetId="14">'[3]tabelas'!#REF!</definedName>
    <definedName name="NúmOrdenadorFim" localSheetId="15">'[3]tabelas'!#REF!</definedName>
    <definedName name="NúmOrdenadorFim" localSheetId="16">'[3]tabelas'!#REF!</definedName>
    <definedName name="NúmOrdenadorFim" localSheetId="17">'[3]tabelas'!#REF!</definedName>
    <definedName name="NúmOrdenadorFim" localSheetId="19">'[3]tabelas'!#REF!</definedName>
    <definedName name="NúmOrdenadorFim">'[3]tabelas'!#REF!</definedName>
    <definedName name="NúmOrdenadorMaior" localSheetId="5">'[3]tabelas'!#REF!</definedName>
    <definedName name="NúmOrdenadorMaior" localSheetId="6">'[3]tabelas'!#REF!</definedName>
    <definedName name="NúmOrdenadorMaior" localSheetId="9">'[3]tabelas'!#REF!</definedName>
    <definedName name="NúmOrdenadorMaior" localSheetId="10">'[3]tabelas'!#REF!</definedName>
    <definedName name="NúmOrdenadorMaior" localSheetId="11">'[3]tabelas'!#REF!</definedName>
    <definedName name="NúmOrdenadorMaior" localSheetId="13">'[3]tabelas'!#REF!</definedName>
    <definedName name="NúmOrdenadorMaior" localSheetId="14">'[3]tabelas'!#REF!</definedName>
    <definedName name="NúmOrdenadorMaior" localSheetId="15">'[3]tabelas'!#REF!</definedName>
    <definedName name="NúmOrdenadorMaior" localSheetId="16">'[3]tabelas'!#REF!</definedName>
    <definedName name="NúmOrdenadorMaior" localSheetId="17">'[3]tabelas'!#REF!</definedName>
    <definedName name="NúmOrdenadorMaior" localSheetId="19">'[3]tabelas'!#REF!</definedName>
    <definedName name="NúmOrdenadorMaior">'[3]tabelas'!#REF!</definedName>
    <definedName name="OptC" localSheetId="5">#REF!</definedName>
    <definedName name="OptC" localSheetId="6">#REF!</definedName>
    <definedName name="OptC" localSheetId="9">#REF!</definedName>
    <definedName name="OptC" localSheetId="10">#REF!</definedName>
    <definedName name="OptC" localSheetId="11">#REF!</definedName>
    <definedName name="OptC" localSheetId="13">#REF!</definedName>
    <definedName name="OptC" localSheetId="14">#REF!</definedName>
    <definedName name="OptC" localSheetId="15">#REF!</definedName>
    <definedName name="OptC" localSheetId="16">#REF!</definedName>
    <definedName name="OptC" localSheetId="17">#REF!</definedName>
    <definedName name="OptC" localSheetId="19">#REF!</definedName>
    <definedName name="OptC">#REF!</definedName>
    <definedName name="Ord_Desp_Ocult" localSheetId="5">'02'!#REF!</definedName>
    <definedName name="Ord_Desp_Ocult" localSheetId="9">'02'!#REF!</definedName>
    <definedName name="Ord_Desp_Ocult" localSheetId="10">'02'!#REF!</definedName>
    <definedName name="Ord_Desp_Ocult" localSheetId="11">'02'!#REF!</definedName>
    <definedName name="Ord_Desp_Ocult" localSheetId="13">'02'!#REF!</definedName>
    <definedName name="Ord_Desp_Ocult" localSheetId="14">'02'!#REF!</definedName>
    <definedName name="Ord_Desp_Ocult" localSheetId="15">'02'!#REF!</definedName>
    <definedName name="Ord_Desp_Ocult" localSheetId="16">'02'!#REF!</definedName>
    <definedName name="Ord_Desp_Ocult" localSheetId="17">'02'!#REF!</definedName>
    <definedName name="Ord_Desp_Ocult" localSheetId="19">'02'!#REF!</definedName>
    <definedName name="Ord_Desp_Ocult">'02'!#REF!</definedName>
    <definedName name="OrdenadoresLista" localSheetId="5">'[3]Tab Ord CPL'!#REF!</definedName>
    <definedName name="OrdenadoresLista" localSheetId="6">'[3]Tab Ord CPL'!#REF!</definedName>
    <definedName name="OrdenadoresLista" localSheetId="9">'[3]Tab Ord CPL'!#REF!</definedName>
    <definedName name="OrdenadoresLista" localSheetId="10">'[3]Tab Ord CPL'!#REF!</definedName>
    <definedName name="OrdenadoresLista" localSheetId="11">'[3]Tab Ord CPL'!#REF!</definedName>
    <definedName name="OrdenadoresLista" localSheetId="13">'[3]Tab Ord CPL'!#REF!</definedName>
    <definedName name="OrdenadoresLista" localSheetId="14">'[3]Tab Ord CPL'!#REF!</definedName>
    <definedName name="OrdenadoresLista" localSheetId="15">'[3]Tab Ord CPL'!#REF!</definedName>
    <definedName name="OrdenadoresLista" localSheetId="16">'[3]Tab Ord CPL'!#REF!</definedName>
    <definedName name="OrdenadoresLista" localSheetId="17">'[3]Tab Ord CPL'!#REF!</definedName>
    <definedName name="OrdenadoresLista" localSheetId="19">'[3]Tab Ord CPL'!#REF!</definedName>
    <definedName name="OrdenadoresLista">'[3]Tab Ord CPL'!#REF!</definedName>
    <definedName name="OrdenadorInício" localSheetId="5">'[3]tabelas'!#REF!</definedName>
    <definedName name="OrdenadorInício" localSheetId="6">'[3]tabelas'!#REF!</definedName>
    <definedName name="OrdenadorInício" localSheetId="9">'[3]tabelas'!#REF!</definedName>
    <definedName name="OrdenadorInício" localSheetId="10">'[3]tabelas'!#REF!</definedName>
    <definedName name="OrdenadorInício" localSheetId="11">'[3]tabelas'!#REF!</definedName>
    <definedName name="OrdenadorInício" localSheetId="13">'[3]tabelas'!#REF!</definedName>
    <definedName name="OrdenadorInício" localSheetId="14">'[3]tabelas'!#REF!</definedName>
    <definedName name="OrdenadorInício" localSheetId="15">'[3]tabelas'!#REF!</definedName>
    <definedName name="OrdenadorInício" localSheetId="16">'[3]tabelas'!#REF!</definedName>
    <definedName name="OrdenadorInício" localSheetId="17">'[3]tabelas'!#REF!</definedName>
    <definedName name="OrdenadorInício" localSheetId="19">'[3]tabelas'!#REF!</definedName>
    <definedName name="OrdenadorInício">'[3]tabelas'!#REF!</definedName>
    <definedName name="OrdenadorLinhaModelo" localSheetId="5">'[3]tabelas'!#REF!</definedName>
    <definedName name="OrdenadorLinhaModelo" localSheetId="6">'[3]tabelas'!#REF!</definedName>
    <definedName name="OrdenadorLinhaModelo" localSheetId="9">'[3]tabelas'!#REF!</definedName>
    <definedName name="OrdenadorLinhaModelo" localSheetId="10">'[3]tabelas'!#REF!</definedName>
    <definedName name="OrdenadorLinhaModelo" localSheetId="11">'[3]tabelas'!#REF!</definedName>
    <definedName name="OrdenadorLinhaModelo" localSheetId="13">'[3]tabelas'!#REF!</definedName>
    <definedName name="OrdenadorLinhaModelo" localSheetId="14">'[3]tabelas'!#REF!</definedName>
    <definedName name="OrdenadorLinhaModelo" localSheetId="15">'[3]tabelas'!#REF!</definedName>
    <definedName name="OrdenadorLinhaModelo" localSheetId="16">'[3]tabelas'!#REF!</definedName>
    <definedName name="OrdenadorLinhaModelo" localSheetId="17">'[3]tabelas'!#REF!</definedName>
    <definedName name="OrdenadorLinhaModelo" localSheetId="19">'[3]tabelas'!#REF!</definedName>
    <definedName name="OrdenadorLinhaModelo">'[3]tabelas'!#REF!</definedName>
    <definedName name="OrdenadorLista" localSheetId="5">'[3]Tab Ord CPL'!#REF!</definedName>
    <definedName name="OrdenadorLista" localSheetId="6">'[3]Tab Ord CPL'!#REF!</definedName>
    <definedName name="OrdenadorLista" localSheetId="9">'[3]Tab Ord CPL'!#REF!</definedName>
    <definedName name="OrdenadorLista" localSheetId="10">'[3]Tab Ord CPL'!#REF!</definedName>
    <definedName name="OrdenadorLista" localSheetId="11">'[3]Tab Ord CPL'!#REF!</definedName>
    <definedName name="OrdenadorLista" localSheetId="13">'[3]Tab Ord CPL'!#REF!</definedName>
    <definedName name="OrdenadorLista" localSheetId="14">'[3]Tab Ord CPL'!#REF!</definedName>
    <definedName name="OrdenadorLista" localSheetId="15">'[3]Tab Ord CPL'!#REF!</definedName>
    <definedName name="OrdenadorLista" localSheetId="16">'[3]Tab Ord CPL'!#REF!</definedName>
    <definedName name="OrdenadorLista" localSheetId="17">'[3]Tab Ord CPL'!#REF!</definedName>
    <definedName name="OrdenadorLista" localSheetId="19">'[3]Tab Ord CPL'!#REF!</definedName>
    <definedName name="OrdenadorLista">'[3]Tab Ord CPL'!#REF!</definedName>
    <definedName name="ÓrgãoOf" localSheetId="5">'[3]DadosPA'!#REF!</definedName>
    <definedName name="ÓrgãoOf" localSheetId="6">'[3]DadosPA'!#REF!</definedName>
    <definedName name="ÓrgãoOf" localSheetId="9">'[3]DadosPA'!#REF!</definedName>
    <definedName name="ÓrgãoOf" localSheetId="10">'[3]DadosPA'!#REF!</definedName>
    <definedName name="ÓrgãoOf" localSheetId="11">'[3]DadosPA'!#REF!</definedName>
    <definedName name="ÓrgãoOf" localSheetId="13">'[3]DadosPA'!#REF!</definedName>
    <definedName name="ÓrgãoOf" localSheetId="14">'[3]DadosPA'!#REF!</definedName>
    <definedName name="ÓrgãoOf" localSheetId="15">'[3]DadosPA'!#REF!</definedName>
    <definedName name="ÓrgãoOf" localSheetId="16">'[3]DadosPA'!#REF!</definedName>
    <definedName name="ÓrgãoOf" localSheetId="17">'[3]DadosPA'!#REF!</definedName>
    <definedName name="ÓrgãoOf" localSheetId="19">'[3]DadosPA'!#REF!</definedName>
    <definedName name="ÓrgãoOf">'[3]DadosPA'!#REF!</definedName>
    <definedName name="PA_2.1" localSheetId="5">'[3]BD Equipes'!#REF!</definedName>
    <definedName name="PA_2.1" localSheetId="6">'[3]BD Equipes'!#REF!</definedName>
    <definedName name="PA_2.1" localSheetId="9">'[3]BD Equipes'!#REF!</definedName>
    <definedName name="PA_2.1" localSheetId="10">'[3]BD Equipes'!#REF!</definedName>
    <definedName name="PA_2.1" localSheetId="11">'[3]BD Equipes'!#REF!</definedName>
    <definedName name="PA_2.1" localSheetId="13">'[3]BD Equipes'!#REF!</definedName>
    <definedName name="PA_2.1" localSheetId="14">'[3]BD Equipes'!#REF!</definedName>
    <definedName name="PA_2.1" localSheetId="15">'[3]BD Equipes'!#REF!</definedName>
    <definedName name="PA_2.1" localSheetId="16">'[3]BD Equipes'!#REF!</definedName>
    <definedName name="PA_2.1" localSheetId="17">'[3]BD Equipes'!#REF!</definedName>
    <definedName name="PA_2.1" localSheetId="19">'[3]BD Equipes'!#REF!</definedName>
    <definedName name="PA_2.1">'[3]BD Equipes'!#REF!</definedName>
    <definedName name="PA_2.2" localSheetId="5">'[3]BD Equipes'!#REF!</definedName>
    <definedName name="PA_2.2" localSheetId="6">'[3]BD Equipes'!#REF!</definedName>
    <definedName name="PA_2.2" localSheetId="9">'[3]BD Equipes'!#REF!</definedName>
    <definedName name="PA_2.2" localSheetId="10">'[3]BD Equipes'!#REF!</definedName>
    <definedName name="PA_2.2" localSheetId="11">'[3]BD Equipes'!#REF!</definedName>
    <definedName name="PA_2.2" localSheetId="13">'[3]BD Equipes'!#REF!</definedName>
    <definedName name="PA_2.2" localSheetId="14">'[3]BD Equipes'!#REF!</definedName>
    <definedName name="PA_2.2" localSheetId="15">'[3]BD Equipes'!#REF!</definedName>
    <definedName name="PA_2.2" localSheetId="16">'[3]BD Equipes'!#REF!</definedName>
    <definedName name="PA_2.2" localSheetId="17">'[3]BD Equipes'!#REF!</definedName>
    <definedName name="PA_2.2" localSheetId="19">'[3]BD Equipes'!#REF!</definedName>
    <definedName name="PA_2.2">'[3]BD Equipes'!#REF!</definedName>
    <definedName name="PA_2.3" localSheetId="5">'[3]BD Equipes'!#REF!</definedName>
    <definedName name="PA_2.3" localSheetId="6">'[3]BD Equipes'!#REF!</definedName>
    <definedName name="PA_2.3" localSheetId="9">'[3]BD Equipes'!#REF!</definedName>
    <definedName name="PA_2.3" localSheetId="10">'[3]BD Equipes'!#REF!</definedName>
    <definedName name="PA_2.3" localSheetId="11">'[3]BD Equipes'!#REF!</definedName>
    <definedName name="PA_2.3" localSheetId="13">'[3]BD Equipes'!#REF!</definedName>
    <definedName name="PA_2.3" localSheetId="14">'[3]BD Equipes'!#REF!</definedName>
    <definedName name="PA_2.3" localSheetId="15">'[3]BD Equipes'!#REF!</definedName>
    <definedName name="PA_2.3" localSheetId="16">'[3]BD Equipes'!#REF!</definedName>
    <definedName name="PA_2.3" localSheetId="17">'[3]BD Equipes'!#REF!</definedName>
    <definedName name="PA_2.3" localSheetId="19">'[3]BD Equipes'!#REF!</definedName>
    <definedName name="PA_2.3">'[3]BD Equipes'!#REF!</definedName>
    <definedName name="PA_2.4" localSheetId="5">'[3]BD Equipes'!#REF!</definedName>
    <definedName name="PA_2.4" localSheetId="6">'[3]BD Equipes'!#REF!</definedName>
    <definedName name="PA_2.4" localSheetId="9">'[3]BD Equipes'!#REF!</definedName>
    <definedName name="PA_2.4" localSheetId="10">'[3]BD Equipes'!#REF!</definedName>
    <definedName name="PA_2.4" localSheetId="11">'[3]BD Equipes'!#REF!</definedName>
    <definedName name="PA_2.4" localSheetId="13">'[3]BD Equipes'!#REF!</definedName>
    <definedName name="PA_2.4" localSheetId="14">'[3]BD Equipes'!#REF!</definedName>
    <definedName name="PA_2.4" localSheetId="15">'[3]BD Equipes'!#REF!</definedName>
    <definedName name="PA_2.4" localSheetId="16">'[3]BD Equipes'!#REF!</definedName>
    <definedName name="PA_2.4" localSheetId="17">'[3]BD Equipes'!#REF!</definedName>
    <definedName name="PA_2.4" localSheetId="19">'[3]BD Equipes'!#REF!</definedName>
    <definedName name="PA_2.4">'[3]BD Equipes'!#REF!</definedName>
    <definedName name="PA_2.5.1" localSheetId="5">'[3]BD Equipes'!#REF!</definedName>
    <definedName name="PA_2.5.1" localSheetId="6">'[3]BD Equipes'!#REF!</definedName>
    <definedName name="PA_2.5.1" localSheetId="9">'[3]BD Equipes'!#REF!</definedName>
    <definedName name="PA_2.5.1" localSheetId="10">'[3]BD Equipes'!#REF!</definedName>
    <definedName name="PA_2.5.1" localSheetId="11">'[3]BD Equipes'!#REF!</definedName>
    <definedName name="PA_2.5.1" localSheetId="13">'[3]BD Equipes'!#REF!</definedName>
    <definedName name="PA_2.5.1" localSheetId="14">'[3]BD Equipes'!#REF!</definedName>
    <definedName name="PA_2.5.1" localSheetId="15">'[3]BD Equipes'!#REF!</definedName>
    <definedName name="PA_2.5.1" localSheetId="16">'[3]BD Equipes'!#REF!</definedName>
    <definedName name="PA_2.5.1" localSheetId="17">'[3]BD Equipes'!#REF!</definedName>
    <definedName name="PA_2.5.1" localSheetId="19">'[3]BD Equipes'!#REF!</definedName>
    <definedName name="PA_2.5.1">'[3]BD Equipes'!#REF!</definedName>
    <definedName name="PA_2.5.2" localSheetId="5">'[3]BD Equipes'!#REF!</definedName>
    <definedName name="PA_2.5.2" localSheetId="6">'[3]BD Equipes'!#REF!</definedName>
    <definedName name="PA_2.5.2" localSheetId="9">'[3]BD Equipes'!#REF!</definedName>
    <definedName name="PA_2.5.2" localSheetId="10">'[3]BD Equipes'!#REF!</definedName>
    <definedName name="PA_2.5.2" localSheetId="11">'[3]BD Equipes'!#REF!</definedName>
    <definedName name="PA_2.5.2" localSheetId="13">'[3]BD Equipes'!#REF!</definedName>
    <definedName name="PA_2.5.2" localSheetId="14">'[3]BD Equipes'!#REF!</definedName>
    <definedName name="PA_2.5.2" localSheetId="15">'[3]BD Equipes'!#REF!</definedName>
    <definedName name="PA_2.5.2" localSheetId="16">'[3]BD Equipes'!#REF!</definedName>
    <definedName name="PA_2.5.2" localSheetId="17">'[3]BD Equipes'!#REF!</definedName>
    <definedName name="PA_2.5.2" localSheetId="19">'[3]BD Equipes'!#REF!</definedName>
    <definedName name="PA_2.5.2">'[3]BD Equipes'!#REF!</definedName>
    <definedName name="PA_2.6.1" localSheetId="5">'[3]BD Equipes'!#REF!</definedName>
    <definedName name="PA_2.6.1" localSheetId="6">'[3]BD Equipes'!#REF!</definedName>
    <definedName name="PA_2.6.1" localSheetId="9">'[3]BD Equipes'!#REF!</definedName>
    <definedName name="PA_2.6.1" localSheetId="10">'[3]BD Equipes'!#REF!</definedName>
    <definedName name="PA_2.6.1" localSheetId="11">'[3]BD Equipes'!#REF!</definedName>
    <definedName name="PA_2.6.1" localSheetId="13">'[3]BD Equipes'!#REF!</definedName>
    <definedName name="PA_2.6.1" localSheetId="14">'[3]BD Equipes'!#REF!</definedName>
    <definedName name="PA_2.6.1" localSheetId="15">'[3]BD Equipes'!#REF!</definedName>
    <definedName name="PA_2.6.1" localSheetId="16">'[3]BD Equipes'!#REF!</definedName>
    <definedName name="PA_2.6.1" localSheetId="17">'[3]BD Equipes'!#REF!</definedName>
    <definedName name="PA_2.6.1" localSheetId="19">'[3]BD Equipes'!#REF!</definedName>
    <definedName name="PA_2.6.1">'[3]BD Equipes'!#REF!</definedName>
    <definedName name="PA_2.6.2" localSheetId="5">'[3]BD Equipes'!#REF!</definedName>
    <definedName name="PA_2.6.2" localSheetId="6">'[3]BD Equipes'!#REF!</definedName>
    <definedName name="PA_2.6.2" localSheetId="9">'[3]BD Equipes'!#REF!</definedName>
    <definedName name="PA_2.6.2" localSheetId="10">'[3]BD Equipes'!#REF!</definedName>
    <definedName name="PA_2.6.2" localSheetId="11">'[3]BD Equipes'!#REF!</definedName>
    <definedName name="PA_2.6.2" localSheetId="13">'[3]BD Equipes'!#REF!</definedName>
    <definedName name="PA_2.6.2" localSheetId="14">'[3]BD Equipes'!#REF!</definedName>
    <definedName name="PA_2.6.2" localSheetId="15">'[3]BD Equipes'!#REF!</definedName>
    <definedName name="PA_2.6.2" localSheetId="16">'[3]BD Equipes'!#REF!</definedName>
    <definedName name="PA_2.6.2" localSheetId="17">'[3]BD Equipes'!#REF!</definedName>
    <definedName name="PA_2.6.2" localSheetId="19">'[3]BD Equipes'!#REF!</definedName>
    <definedName name="PA_2.6.2">'[3]BD Equipes'!#REF!</definedName>
    <definedName name="PA_3.1" localSheetId="5">'[3]BD Equipes'!#REF!</definedName>
    <definedName name="PA_3.1" localSheetId="6">'[3]BD Equipes'!#REF!</definedName>
    <definedName name="PA_3.1" localSheetId="9">'[3]BD Equipes'!#REF!</definedName>
    <definedName name="PA_3.1" localSheetId="10">'[3]BD Equipes'!#REF!</definedName>
    <definedName name="PA_3.1" localSheetId="11">'[3]BD Equipes'!#REF!</definedName>
    <definedName name="PA_3.1" localSheetId="13">'[3]BD Equipes'!#REF!</definedName>
    <definedName name="PA_3.1" localSheetId="14">'[3]BD Equipes'!#REF!</definedName>
    <definedName name="PA_3.1" localSheetId="15">'[3]BD Equipes'!#REF!</definedName>
    <definedName name="PA_3.1" localSheetId="16">'[3]BD Equipes'!#REF!</definedName>
    <definedName name="PA_3.1" localSheetId="17">'[3]BD Equipes'!#REF!</definedName>
    <definedName name="PA_3.1" localSheetId="19">'[3]BD Equipes'!#REF!</definedName>
    <definedName name="PA_3.1">'[3]BD Equipes'!#REF!</definedName>
    <definedName name="PA_3.2" localSheetId="5">'[3]BD Equipes'!#REF!</definedName>
    <definedName name="PA_3.2" localSheetId="6">'[3]BD Equipes'!#REF!</definedName>
    <definedName name="PA_3.2" localSheetId="9">'[3]BD Equipes'!#REF!</definedName>
    <definedName name="PA_3.2" localSheetId="10">'[3]BD Equipes'!#REF!</definedName>
    <definedName name="PA_3.2" localSheetId="11">'[3]BD Equipes'!#REF!</definedName>
    <definedName name="PA_3.2" localSheetId="13">'[3]BD Equipes'!#REF!</definedName>
    <definedName name="PA_3.2" localSheetId="14">'[3]BD Equipes'!#REF!</definedName>
    <definedName name="PA_3.2" localSheetId="15">'[3]BD Equipes'!#REF!</definedName>
    <definedName name="PA_3.2" localSheetId="16">'[3]BD Equipes'!#REF!</definedName>
    <definedName name="PA_3.2" localSheetId="17">'[3]BD Equipes'!#REF!</definedName>
    <definedName name="PA_3.2" localSheetId="19">'[3]BD Equipes'!#REF!</definedName>
    <definedName name="PA_3.2">'[3]BD Equipes'!#REF!</definedName>
    <definedName name="PA_3.3" localSheetId="5">'[3]BD Equipes'!#REF!</definedName>
    <definedName name="PA_3.3" localSheetId="6">'[3]BD Equipes'!#REF!</definedName>
    <definedName name="PA_3.3" localSheetId="9">'[3]BD Equipes'!#REF!</definedName>
    <definedName name="PA_3.3" localSheetId="10">'[3]BD Equipes'!#REF!</definedName>
    <definedName name="PA_3.3" localSheetId="11">'[3]BD Equipes'!#REF!</definedName>
    <definedName name="PA_3.3" localSheetId="13">'[3]BD Equipes'!#REF!</definedName>
    <definedName name="PA_3.3" localSheetId="14">'[3]BD Equipes'!#REF!</definedName>
    <definedName name="PA_3.3" localSheetId="15">'[3]BD Equipes'!#REF!</definedName>
    <definedName name="PA_3.3" localSheetId="16">'[3]BD Equipes'!#REF!</definedName>
    <definedName name="PA_3.3" localSheetId="17">'[3]BD Equipes'!#REF!</definedName>
    <definedName name="PA_3.3" localSheetId="19">'[3]BD Equipes'!#REF!</definedName>
    <definedName name="PA_3.3">'[3]BD Equipes'!#REF!</definedName>
    <definedName name="PA_3.5" localSheetId="5">'[3]BD Equipes'!#REF!</definedName>
    <definedName name="PA_3.5" localSheetId="6">'[3]BD Equipes'!#REF!</definedName>
    <definedName name="PA_3.5" localSheetId="9">'[3]BD Equipes'!#REF!</definedName>
    <definedName name="PA_3.5" localSheetId="10">'[3]BD Equipes'!#REF!</definedName>
    <definedName name="PA_3.5" localSheetId="11">'[3]BD Equipes'!#REF!</definedName>
    <definedName name="PA_3.5" localSheetId="13">'[3]BD Equipes'!#REF!</definedName>
    <definedName name="PA_3.5" localSheetId="14">'[3]BD Equipes'!#REF!</definedName>
    <definedName name="PA_3.5" localSheetId="15">'[3]BD Equipes'!#REF!</definedName>
    <definedName name="PA_3.5" localSheetId="16">'[3]BD Equipes'!#REF!</definedName>
    <definedName name="PA_3.5" localSheetId="17">'[3]BD Equipes'!#REF!</definedName>
    <definedName name="PA_3.5" localSheetId="19">'[3]BD Equipes'!#REF!</definedName>
    <definedName name="PA_3.5">'[3]BD Equipes'!#REF!</definedName>
    <definedName name="PA_3.6" localSheetId="5">'[3]BD Equipes'!#REF!</definedName>
    <definedName name="PA_3.6" localSheetId="6">'[3]BD Equipes'!#REF!</definedName>
    <definedName name="PA_3.6" localSheetId="9">'[3]BD Equipes'!#REF!</definedName>
    <definedName name="PA_3.6" localSheetId="10">'[3]BD Equipes'!#REF!</definedName>
    <definedName name="PA_3.6" localSheetId="11">'[3]BD Equipes'!#REF!</definedName>
    <definedName name="PA_3.6" localSheetId="13">'[3]BD Equipes'!#REF!</definedName>
    <definedName name="PA_3.6" localSheetId="14">'[3]BD Equipes'!#REF!</definedName>
    <definedName name="PA_3.6" localSheetId="15">'[3]BD Equipes'!#REF!</definedName>
    <definedName name="PA_3.6" localSheetId="16">'[3]BD Equipes'!#REF!</definedName>
    <definedName name="PA_3.6" localSheetId="17">'[3]BD Equipes'!#REF!</definedName>
    <definedName name="PA_3.6" localSheetId="19">'[3]BD Equipes'!#REF!</definedName>
    <definedName name="PA_3.6">'[3]BD Equipes'!#REF!</definedName>
    <definedName name="PA_3.7" localSheetId="5">'[3]BD Equipes'!#REF!</definedName>
    <definedName name="PA_3.7" localSheetId="6">'[3]BD Equipes'!#REF!</definedName>
    <definedName name="PA_3.7" localSheetId="9">'[3]BD Equipes'!#REF!</definedName>
    <definedName name="PA_3.7" localSheetId="10">'[3]BD Equipes'!#REF!</definedName>
    <definedName name="PA_3.7" localSheetId="11">'[3]BD Equipes'!#REF!</definedName>
    <definedName name="PA_3.7" localSheetId="13">'[3]BD Equipes'!#REF!</definedName>
    <definedName name="PA_3.7" localSheetId="14">'[3]BD Equipes'!#REF!</definedName>
    <definedName name="PA_3.7" localSheetId="15">'[3]BD Equipes'!#REF!</definedName>
    <definedName name="PA_3.7" localSheetId="16">'[3]BD Equipes'!#REF!</definedName>
    <definedName name="PA_3.7" localSheetId="17">'[3]BD Equipes'!#REF!</definedName>
    <definedName name="PA_3.7" localSheetId="19">'[3]BD Equipes'!#REF!</definedName>
    <definedName name="PA_3.7">'[3]BD Equipes'!#REF!</definedName>
    <definedName name="PA_3.8" localSheetId="5">'[3]BD Equipes'!#REF!</definedName>
    <definedName name="PA_3.8" localSheetId="6">'[3]BD Equipes'!#REF!</definedName>
    <definedName name="PA_3.8" localSheetId="9">'[3]BD Equipes'!#REF!</definedName>
    <definedName name="PA_3.8" localSheetId="10">'[3]BD Equipes'!#REF!</definedName>
    <definedName name="PA_3.8" localSheetId="11">'[3]BD Equipes'!#REF!</definedName>
    <definedName name="PA_3.8" localSheetId="13">'[3]BD Equipes'!#REF!</definedName>
    <definedName name="PA_3.8" localSheetId="14">'[3]BD Equipes'!#REF!</definedName>
    <definedName name="PA_3.8" localSheetId="15">'[3]BD Equipes'!#REF!</definedName>
    <definedName name="PA_3.8" localSheetId="16">'[3]BD Equipes'!#REF!</definedName>
    <definedName name="PA_3.8" localSheetId="17">'[3]BD Equipes'!#REF!</definedName>
    <definedName name="PA_3.8" localSheetId="19">'[3]BD Equipes'!#REF!</definedName>
    <definedName name="PA_3.8">'[3]BD Equipes'!#REF!</definedName>
    <definedName name="PA_3.9" localSheetId="5">'[3]BD Equipes'!#REF!</definedName>
    <definedName name="PA_3.9" localSheetId="6">'[3]BD Equipes'!#REF!</definedName>
    <definedName name="PA_3.9" localSheetId="9">'[3]BD Equipes'!#REF!</definedName>
    <definedName name="PA_3.9" localSheetId="10">'[3]BD Equipes'!#REF!</definedName>
    <definedName name="PA_3.9" localSheetId="11">'[3]BD Equipes'!#REF!</definedName>
    <definedName name="PA_3.9" localSheetId="13">'[3]BD Equipes'!#REF!</definedName>
    <definedName name="PA_3.9" localSheetId="14">'[3]BD Equipes'!#REF!</definedName>
    <definedName name="PA_3.9" localSheetId="15">'[3]BD Equipes'!#REF!</definedName>
    <definedName name="PA_3.9" localSheetId="16">'[3]BD Equipes'!#REF!</definedName>
    <definedName name="PA_3.9" localSheetId="17">'[3]BD Equipes'!#REF!</definedName>
    <definedName name="PA_3.9" localSheetId="19">'[3]BD Equipes'!#REF!</definedName>
    <definedName name="PA_3.9">'[3]BD Equipes'!#REF!</definedName>
    <definedName name="PA_4.1.1.1" localSheetId="5">'[3]BD Equipes'!#REF!</definedName>
    <definedName name="PA_4.1.1.1" localSheetId="6">'[3]BD Equipes'!#REF!</definedName>
    <definedName name="PA_4.1.1.1" localSheetId="9">'[3]BD Equipes'!#REF!</definedName>
    <definedName name="PA_4.1.1.1" localSheetId="10">'[3]BD Equipes'!#REF!</definedName>
    <definedName name="PA_4.1.1.1" localSheetId="11">'[3]BD Equipes'!#REF!</definedName>
    <definedName name="PA_4.1.1.1" localSheetId="13">'[3]BD Equipes'!#REF!</definedName>
    <definedName name="PA_4.1.1.1" localSheetId="14">'[3]BD Equipes'!#REF!</definedName>
    <definedName name="PA_4.1.1.1" localSheetId="15">'[3]BD Equipes'!#REF!</definedName>
    <definedName name="PA_4.1.1.1" localSheetId="16">'[3]BD Equipes'!#REF!</definedName>
    <definedName name="PA_4.1.1.1" localSheetId="17">'[3]BD Equipes'!#REF!</definedName>
    <definedName name="PA_4.1.1.1" localSheetId="19">'[3]BD Equipes'!#REF!</definedName>
    <definedName name="PA_4.1.1.1">'[3]BD Equipes'!#REF!</definedName>
    <definedName name="PA_4.1.3" localSheetId="5">'[3]BD Equipes'!#REF!</definedName>
    <definedName name="PA_4.1.3" localSheetId="6">'[3]BD Equipes'!#REF!</definedName>
    <definedName name="PA_4.1.3" localSheetId="9">'[3]BD Equipes'!#REF!</definedName>
    <definedName name="PA_4.1.3" localSheetId="10">'[3]BD Equipes'!#REF!</definedName>
    <definedName name="PA_4.1.3" localSheetId="11">'[3]BD Equipes'!#REF!</definedName>
    <definedName name="PA_4.1.3" localSheetId="13">'[3]BD Equipes'!#REF!</definedName>
    <definedName name="PA_4.1.3" localSheetId="14">'[3]BD Equipes'!#REF!</definedName>
    <definedName name="PA_4.1.3" localSheetId="15">'[3]BD Equipes'!#REF!</definedName>
    <definedName name="PA_4.1.3" localSheetId="16">'[3]BD Equipes'!#REF!</definedName>
    <definedName name="PA_4.1.3" localSheetId="17">'[3]BD Equipes'!#REF!</definedName>
    <definedName name="PA_4.1.3" localSheetId="19">'[3]BD Equipes'!#REF!</definedName>
    <definedName name="PA_4.1.3">'[3]BD Equipes'!#REF!</definedName>
    <definedName name="PA_4.1.4" localSheetId="5">'[3]BD Equipes'!#REF!</definedName>
    <definedName name="PA_4.1.4" localSheetId="6">'[3]BD Equipes'!#REF!</definedName>
    <definedName name="PA_4.1.4" localSheetId="9">'[3]BD Equipes'!#REF!</definedName>
    <definedName name="PA_4.1.4" localSheetId="10">'[3]BD Equipes'!#REF!</definedName>
    <definedName name="PA_4.1.4" localSheetId="11">'[3]BD Equipes'!#REF!</definedName>
    <definedName name="PA_4.1.4" localSheetId="13">'[3]BD Equipes'!#REF!</definedName>
    <definedName name="PA_4.1.4" localSheetId="14">'[3]BD Equipes'!#REF!</definedName>
    <definedName name="PA_4.1.4" localSheetId="15">'[3]BD Equipes'!#REF!</definedName>
    <definedName name="PA_4.1.4" localSheetId="16">'[3]BD Equipes'!#REF!</definedName>
    <definedName name="PA_4.1.4" localSheetId="17">'[3]BD Equipes'!#REF!</definedName>
    <definedName name="PA_4.1.4" localSheetId="19">'[3]BD Equipes'!#REF!</definedName>
    <definedName name="PA_4.1.4">'[3]BD Equipes'!#REF!</definedName>
    <definedName name="pa_4.2" localSheetId="5">'[3]BD Equipes'!#REF!</definedName>
    <definedName name="pa_4.2" localSheetId="6">'[3]BD Equipes'!#REF!</definedName>
    <definedName name="pa_4.2" localSheetId="9">'[3]BD Equipes'!#REF!</definedName>
    <definedName name="pa_4.2" localSheetId="10">'[3]BD Equipes'!#REF!</definedName>
    <definedName name="pa_4.2" localSheetId="11">'[3]BD Equipes'!#REF!</definedName>
    <definedName name="pa_4.2" localSheetId="13">'[3]BD Equipes'!#REF!</definedName>
    <definedName name="pa_4.2" localSheetId="14">'[3]BD Equipes'!#REF!</definedName>
    <definedName name="pa_4.2" localSheetId="15">'[3]BD Equipes'!#REF!</definedName>
    <definedName name="pa_4.2" localSheetId="16">'[3]BD Equipes'!#REF!</definedName>
    <definedName name="pa_4.2" localSheetId="17">'[3]BD Equipes'!#REF!</definedName>
    <definedName name="pa_4.2" localSheetId="19">'[3]BD Equipes'!#REF!</definedName>
    <definedName name="pa_4.2">'[3]BD Equipes'!#REF!</definedName>
    <definedName name="pa_4.2.1" localSheetId="5">'[3]BD Equipes'!#REF!</definedName>
    <definedName name="pa_4.2.1" localSheetId="6">'[3]BD Equipes'!#REF!</definedName>
    <definedName name="pa_4.2.1" localSheetId="9">'[3]BD Equipes'!#REF!</definedName>
    <definedName name="pa_4.2.1" localSheetId="10">'[3]BD Equipes'!#REF!</definedName>
    <definedName name="pa_4.2.1" localSheetId="11">'[3]BD Equipes'!#REF!</definedName>
    <definedName name="pa_4.2.1" localSheetId="13">'[3]BD Equipes'!#REF!</definedName>
    <definedName name="pa_4.2.1" localSheetId="14">'[3]BD Equipes'!#REF!</definedName>
    <definedName name="pa_4.2.1" localSheetId="15">'[3]BD Equipes'!#REF!</definedName>
    <definedName name="pa_4.2.1" localSheetId="16">'[3]BD Equipes'!#REF!</definedName>
    <definedName name="pa_4.2.1" localSheetId="17">'[3]BD Equipes'!#REF!</definedName>
    <definedName name="pa_4.2.1" localSheetId="19">'[3]BD Equipes'!#REF!</definedName>
    <definedName name="pa_4.2.1">'[3]BD Equipes'!#REF!</definedName>
    <definedName name="pa_4.2.2" localSheetId="5">'[3]BD Equipes'!#REF!</definedName>
    <definedName name="pa_4.2.2" localSheetId="6">'[3]BD Equipes'!#REF!</definedName>
    <definedName name="pa_4.2.2" localSheetId="9">'[3]BD Equipes'!#REF!</definedName>
    <definedName name="pa_4.2.2" localSheetId="10">'[3]BD Equipes'!#REF!</definedName>
    <definedName name="pa_4.2.2" localSheetId="11">'[3]BD Equipes'!#REF!</definedName>
    <definedName name="pa_4.2.2" localSheetId="13">'[3]BD Equipes'!#REF!</definedName>
    <definedName name="pa_4.2.2" localSheetId="14">'[3]BD Equipes'!#REF!</definedName>
    <definedName name="pa_4.2.2" localSheetId="15">'[3]BD Equipes'!#REF!</definedName>
    <definedName name="pa_4.2.2" localSheetId="16">'[3]BD Equipes'!#REF!</definedName>
    <definedName name="pa_4.2.2" localSheetId="17">'[3]BD Equipes'!#REF!</definedName>
    <definedName name="pa_4.2.2" localSheetId="19">'[3]BD Equipes'!#REF!</definedName>
    <definedName name="pa_4.2.2">'[3]BD Equipes'!#REF!</definedName>
    <definedName name="PA_4.2.3" localSheetId="5">'[3]BD Equipes'!#REF!</definedName>
    <definedName name="PA_4.2.3" localSheetId="6">'[3]BD Equipes'!#REF!</definedName>
    <definedName name="PA_4.2.3" localSheetId="9">'[3]BD Equipes'!#REF!</definedName>
    <definedName name="PA_4.2.3" localSheetId="10">'[3]BD Equipes'!#REF!</definedName>
    <definedName name="PA_4.2.3" localSheetId="11">'[3]BD Equipes'!#REF!</definedName>
    <definedName name="PA_4.2.3" localSheetId="13">'[3]BD Equipes'!#REF!</definedName>
    <definedName name="PA_4.2.3" localSheetId="14">'[3]BD Equipes'!#REF!</definedName>
    <definedName name="PA_4.2.3" localSheetId="15">'[3]BD Equipes'!#REF!</definedName>
    <definedName name="PA_4.2.3" localSheetId="16">'[3]BD Equipes'!#REF!</definedName>
    <definedName name="PA_4.2.3" localSheetId="17">'[3]BD Equipes'!#REF!</definedName>
    <definedName name="PA_4.2.3" localSheetId="19">'[3]BD Equipes'!#REF!</definedName>
    <definedName name="PA_4.2.3">'[3]BD Equipes'!#REF!</definedName>
    <definedName name="PA_4.3" localSheetId="5">'[3]BD Equipes'!#REF!</definedName>
    <definedName name="PA_4.3" localSheetId="6">'[3]BD Equipes'!#REF!</definedName>
    <definedName name="PA_4.3" localSheetId="9">'[3]BD Equipes'!#REF!</definedName>
    <definedName name="PA_4.3" localSheetId="10">'[3]BD Equipes'!#REF!</definedName>
    <definedName name="PA_4.3" localSheetId="11">'[3]BD Equipes'!#REF!</definedName>
    <definedName name="PA_4.3" localSheetId="13">'[3]BD Equipes'!#REF!</definedName>
    <definedName name="PA_4.3" localSheetId="14">'[3]BD Equipes'!#REF!</definedName>
    <definedName name="PA_4.3" localSheetId="15">'[3]BD Equipes'!#REF!</definedName>
    <definedName name="PA_4.3" localSheetId="16">'[3]BD Equipes'!#REF!</definedName>
    <definedName name="PA_4.3" localSheetId="17">'[3]BD Equipes'!#REF!</definedName>
    <definedName name="PA_4.3" localSheetId="19">'[3]BD Equipes'!#REF!</definedName>
    <definedName name="PA_4.3">'[3]BD Equipes'!#REF!</definedName>
    <definedName name="PA_4.3.1" localSheetId="5">'[3]BD Equipes'!#REF!</definedName>
    <definedName name="PA_4.3.1" localSheetId="6">'[3]BD Equipes'!#REF!</definedName>
    <definedName name="PA_4.3.1" localSheetId="9">'[3]BD Equipes'!#REF!</definedName>
    <definedName name="PA_4.3.1" localSheetId="10">'[3]BD Equipes'!#REF!</definedName>
    <definedName name="PA_4.3.1" localSheetId="11">'[3]BD Equipes'!#REF!</definedName>
    <definedName name="PA_4.3.1" localSheetId="13">'[3]BD Equipes'!#REF!</definedName>
    <definedName name="PA_4.3.1" localSheetId="14">'[3]BD Equipes'!#REF!</definedName>
    <definedName name="PA_4.3.1" localSheetId="15">'[3]BD Equipes'!#REF!</definedName>
    <definedName name="PA_4.3.1" localSheetId="16">'[3]BD Equipes'!#REF!</definedName>
    <definedName name="PA_4.3.1" localSheetId="17">'[3]BD Equipes'!#REF!</definedName>
    <definedName name="PA_4.3.1" localSheetId="19">'[3]BD Equipes'!#REF!</definedName>
    <definedName name="PA_4.3.1">'[3]BD Equipes'!#REF!</definedName>
    <definedName name="PA_4.3.2" localSheetId="5">'[3]BD Equipes'!#REF!</definedName>
    <definedName name="PA_4.3.2" localSheetId="6">'[3]BD Equipes'!#REF!</definedName>
    <definedName name="PA_4.3.2" localSheetId="9">'[3]BD Equipes'!#REF!</definedName>
    <definedName name="PA_4.3.2" localSheetId="10">'[3]BD Equipes'!#REF!</definedName>
    <definedName name="PA_4.3.2" localSheetId="11">'[3]BD Equipes'!#REF!</definedName>
    <definedName name="PA_4.3.2" localSheetId="13">'[3]BD Equipes'!#REF!</definedName>
    <definedName name="PA_4.3.2" localSheetId="14">'[3]BD Equipes'!#REF!</definedName>
    <definedName name="PA_4.3.2" localSheetId="15">'[3]BD Equipes'!#REF!</definedName>
    <definedName name="PA_4.3.2" localSheetId="16">'[3]BD Equipes'!#REF!</definedName>
    <definedName name="PA_4.3.2" localSheetId="17">'[3]BD Equipes'!#REF!</definedName>
    <definedName name="PA_4.3.2" localSheetId="19">'[3]BD Equipes'!#REF!</definedName>
    <definedName name="PA_4.3.2">'[3]BD Equipes'!#REF!</definedName>
    <definedName name="PA_4.3.2.1" localSheetId="5">'[3]BD Equipes'!#REF!</definedName>
    <definedName name="PA_4.3.2.1" localSheetId="6">'[3]BD Equipes'!#REF!</definedName>
    <definedName name="PA_4.3.2.1" localSheetId="9">'[3]BD Equipes'!#REF!</definedName>
    <definedName name="PA_4.3.2.1" localSheetId="10">'[3]BD Equipes'!#REF!</definedName>
    <definedName name="PA_4.3.2.1" localSheetId="11">'[3]BD Equipes'!#REF!</definedName>
    <definedName name="PA_4.3.2.1" localSheetId="13">'[3]BD Equipes'!#REF!</definedName>
    <definedName name="PA_4.3.2.1" localSheetId="14">'[3]BD Equipes'!#REF!</definedName>
    <definedName name="PA_4.3.2.1" localSheetId="15">'[3]BD Equipes'!#REF!</definedName>
    <definedName name="PA_4.3.2.1" localSheetId="16">'[3]BD Equipes'!#REF!</definedName>
    <definedName name="PA_4.3.2.1" localSheetId="17">'[3]BD Equipes'!#REF!</definedName>
    <definedName name="PA_4.3.2.1" localSheetId="19">'[3]BD Equipes'!#REF!</definedName>
    <definedName name="PA_4.3.2.1">'[3]BD Equipes'!#REF!</definedName>
    <definedName name="PA_4.3.2.2" localSheetId="5">'[3]BD Equipes'!#REF!</definedName>
    <definedName name="PA_4.3.2.2" localSheetId="6">'[3]BD Equipes'!#REF!</definedName>
    <definedName name="PA_4.3.2.2" localSheetId="9">'[3]BD Equipes'!#REF!</definedName>
    <definedName name="PA_4.3.2.2" localSheetId="10">'[3]BD Equipes'!#REF!</definedName>
    <definedName name="PA_4.3.2.2" localSheetId="11">'[3]BD Equipes'!#REF!</definedName>
    <definedName name="PA_4.3.2.2" localSheetId="13">'[3]BD Equipes'!#REF!</definedName>
    <definedName name="PA_4.3.2.2" localSheetId="14">'[3]BD Equipes'!#REF!</definedName>
    <definedName name="PA_4.3.2.2" localSheetId="15">'[3]BD Equipes'!#REF!</definedName>
    <definedName name="PA_4.3.2.2" localSheetId="16">'[3]BD Equipes'!#REF!</definedName>
    <definedName name="PA_4.3.2.2" localSheetId="17">'[3]BD Equipes'!#REF!</definedName>
    <definedName name="PA_4.3.2.2" localSheetId="19">'[3]BD Equipes'!#REF!</definedName>
    <definedName name="PA_4.3.2.2">'[3]BD Equipes'!#REF!</definedName>
    <definedName name="PA_4.3.3" localSheetId="5">'[3]BD Equipes'!#REF!</definedName>
    <definedName name="PA_4.3.3" localSheetId="6">'[3]BD Equipes'!#REF!</definedName>
    <definedName name="PA_4.3.3" localSheetId="9">'[3]BD Equipes'!#REF!</definedName>
    <definedName name="PA_4.3.3" localSheetId="10">'[3]BD Equipes'!#REF!</definedName>
    <definedName name="PA_4.3.3" localSheetId="11">'[3]BD Equipes'!#REF!</definedName>
    <definedName name="PA_4.3.3" localSheetId="13">'[3]BD Equipes'!#REF!</definedName>
    <definedName name="PA_4.3.3" localSheetId="14">'[3]BD Equipes'!#REF!</definedName>
    <definedName name="PA_4.3.3" localSheetId="15">'[3]BD Equipes'!#REF!</definedName>
    <definedName name="PA_4.3.3" localSheetId="16">'[3]BD Equipes'!#REF!</definedName>
    <definedName name="PA_4.3.3" localSheetId="17">'[3]BD Equipes'!#REF!</definedName>
    <definedName name="PA_4.3.3" localSheetId="19">'[3]BD Equipes'!#REF!</definedName>
    <definedName name="PA_4.3.3">'[3]BD Equipes'!#REF!</definedName>
    <definedName name="PA_4.3.5" localSheetId="5">'[3]BD Equipes'!#REF!</definedName>
    <definedName name="PA_4.3.5" localSheetId="6">'[3]BD Equipes'!#REF!</definedName>
    <definedName name="PA_4.3.5" localSheetId="9">'[3]BD Equipes'!#REF!</definedName>
    <definedName name="PA_4.3.5" localSheetId="10">'[3]BD Equipes'!#REF!</definedName>
    <definedName name="PA_4.3.5" localSheetId="11">'[3]BD Equipes'!#REF!</definedName>
    <definedName name="PA_4.3.5" localSheetId="13">'[3]BD Equipes'!#REF!</definedName>
    <definedName name="PA_4.3.5" localSheetId="14">'[3]BD Equipes'!#REF!</definedName>
    <definedName name="PA_4.3.5" localSheetId="15">'[3]BD Equipes'!#REF!</definedName>
    <definedName name="PA_4.3.5" localSheetId="16">'[3]BD Equipes'!#REF!</definedName>
    <definedName name="PA_4.3.5" localSheetId="17">'[3]BD Equipes'!#REF!</definedName>
    <definedName name="PA_4.3.5" localSheetId="19">'[3]BD Equipes'!#REF!</definedName>
    <definedName name="PA_4.3.5">'[3]BD Equipes'!#REF!</definedName>
    <definedName name="PA_4.4" localSheetId="5">'[3]BD Equipes'!#REF!</definedName>
    <definedName name="PA_4.4" localSheetId="6">'[3]BD Equipes'!#REF!</definedName>
    <definedName name="PA_4.4" localSheetId="9">'[3]BD Equipes'!#REF!</definedName>
    <definedName name="PA_4.4" localSheetId="10">'[3]BD Equipes'!#REF!</definedName>
    <definedName name="PA_4.4" localSheetId="11">'[3]BD Equipes'!#REF!</definedName>
    <definedName name="PA_4.4" localSheetId="13">'[3]BD Equipes'!#REF!</definedName>
    <definedName name="PA_4.4" localSheetId="14">'[3]BD Equipes'!#REF!</definedName>
    <definedName name="PA_4.4" localSheetId="15">'[3]BD Equipes'!#REF!</definedName>
    <definedName name="PA_4.4" localSheetId="16">'[3]BD Equipes'!#REF!</definedName>
    <definedName name="PA_4.4" localSheetId="17">'[3]BD Equipes'!#REF!</definedName>
    <definedName name="PA_4.4" localSheetId="19">'[3]BD Equipes'!#REF!</definedName>
    <definedName name="PA_4.4">'[3]BD Equipes'!#REF!</definedName>
    <definedName name="PA_4.4.1" localSheetId="5">'[3]BD Equipes'!#REF!</definedName>
    <definedName name="PA_4.4.1" localSheetId="6">'[3]BD Equipes'!#REF!</definedName>
    <definedName name="PA_4.4.1" localSheetId="9">'[3]BD Equipes'!#REF!</definedName>
    <definedName name="PA_4.4.1" localSheetId="10">'[3]BD Equipes'!#REF!</definedName>
    <definedName name="PA_4.4.1" localSheetId="11">'[3]BD Equipes'!#REF!</definedName>
    <definedName name="PA_4.4.1" localSheetId="13">'[3]BD Equipes'!#REF!</definedName>
    <definedName name="PA_4.4.1" localSheetId="14">'[3]BD Equipes'!#REF!</definedName>
    <definedName name="PA_4.4.1" localSheetId="15">'[3]BD Equipes'!#REF!</definedName>
    <definedName name="PA_4.4.1" localSheetId="16">'[3]BD Equipes'!#REF!</definedName>
    <definedName name="PA_4.4.1" localSheetId="17">'[3]BD Equipes'!#REF!</definedName>
    <definedName name="PA_4.4.1" localSheetId="19">'[3]BD Equipes'!#REF!</definedName>
    <definedName name="PA_4.4.1">'[3]BD Equipes'!#REF!</definedName>
    <definedName name="PA_4.5" localSheetId="5">'[3]BD Equipes'!#REF!</definedName>
    <definedName name="PA_4.5" localSheetId="6">'[3]BD Equipes'!#REF!</definedName>
    <definedName name="PA_4.5" localSheetId="9">'[3]BD Equipes'!#REF!</definedName>
    <definedName name="PA_4.5" localSheetId="10">'[3]BD Equipes'!#REF!</definedName>
    <definedName name="PA_4.5" localSheetId="11">'[3]BD Equipes'!#REF!</definedName>
    <definedName name="PA_4.5" localSheetId="13">'[3]BD Equipes'!#REF!</definedName>
    <definedName name="PA_4.5" localSheetId="14">'[3]BD Equipes'!#REF!</definedName>
    <definedName name="PA_4.5" localSheetId="15">'[3]BD Equipes'!#REF!</definedName>
    <definedName name="PA_4.5" localSheetId="16">'[3]BD Equipes'!#REF!</definedName>
    <definedName name="PA_4.5" localSheetId="17">'[3]BD Equipes'!#REF!</definedName>
    <definedName name="PA_4.5" localSheetId="19">'[3]BD Equipes'!#REF!</definedName>
    <definedName name="PA_4.5">'[3]BD Equipes'!#REF!</definedName>
    <definedName name="PA_4.5.1" localSheetId="5">'[3]BD Equipes'!#REF!</definedName>
    <definedName name="PA_4.5.1" localSheetId="6">'[3]BD Equipes'!#REF!</definedName>
    <definedName name="PA_4.5.1" localSheetId="9">'[3]BD Equipes'!#REF!</definedName>
    <definedName name="PA_4.5.1" localSheetId="10">'[3]BD Equipes'!#REF!</definedName>
    <definedName name="PA_4.5.1" localSheetId="11">'[3]BD Equipes'!#REF!</definedName>
    <definedName name="PA_4.5.1" localSheetId="13">'[3]BD Equipes'!#REF!</definedName>
    <definedName name="PA_4.5.1" localSheetId="14">'[3]BD Equipes'!#REF!</definedName>
    <definedName name="PA_4.5.1" localSheetId="15">'[3]BD Equipes'!#REF!</definedName>
    <definedName name="PA_4.5.1" localSheetId="16">'[3]BD Equipes'!#REF!</definedName>
    <definedName name="PA_4.5.1" localSheetId="17">'[3]BD Equipes'!#REF!</definedName>
    <definedName name="PA_4.5.1" localSheetId="19">'[3]BD Equipes'!#REF!</definedName>
    <definedName name="PA_4.5.1">'[3]BD Equipes'!#REF!</definedName>
    <definedName name="PA_4.5.2" localSheetId="5">'[3]BD Equipes'!#REF!</definedName>
    <definedName name="PA_4.5.2" localSheetId="6">'[3]BD Equipes'!#REF!</definedName>
    <definedName name="PA_4.5.2" localSheetId="9">'[3]BD Equipes'!#REF!</definedName>
    <definedName name="PA_4.5.2" localSheetId="10">'[3]BD Equipes'!#REF!</definedName>
    <definedName name="PA_4.5.2" localSheetId="11">'[3]BD Equipes'!#REF!</definedName>
    <definedName name="PA_4.5.2" localSheetId="13">'[3]BD Equipes'!#REF!</definedName>
    <definedName name="PA_4.5.2" localSheetId="14">'[3]BD Equipes'!#REF!</definedName>
    <definedName name="PA_4.5.2" localSheetId="15">'[3]BD Equipes'!#REF!</definedName>
    <definedName name="PA_4.5.2" localSheetId="16">'[3]BD Equipes'!#REF!</definedName>
    <definedName name="PA_4.5.2" localSheetId="17">'[3]BD Equipes'!#REF!</definedName>
    <definedName name="PA_4.5.2" localSheetId="19">'[3]BD Equipes'!#REF!</definedName>
    <definedName name="PA_4.5.2">'[3]BD Equipes'!#REF!</definedName>
    <definedName name="PA_4.5.3" localSheetId="5">'[3]BD Equipes'!#REF!</definedName>
    <definedName name="PA_4.5.3" localSheetId="6">'[3]BD Equipes'!#REF!</definedName>
    <definedName name="PA_4.5.3" localSheetId="9">'[3]BD Equipes'!#REF!</definedName>
    <definedName name="PA_4.5.3" localSheetId="10">'[3]BD Equipes'!#REF!</definedName>
    <definedName name="PA_4.5.3" localSheetId="11">'[3]BD Equipes'!#REF!</definedName>
    <definedName name="PA_4.5.3" localSheetId="13">'[3]BD Equipes'!#REF!</definedName>
    <definedName name="PA_4.5.3" localSheetId="14">'[3]BD Equipes'!#REF!</definedName>
    <definedName name="PA_4.5.3" localSheetId="15">'[3]BD Equipes'!#REF!</definedName>
    <definedName name="PA_4.5.3" localSheetId="16">'[3]BD Equipes'!#REF!</definedName>
    <definedName name="PA_4.5.3" localSheetId="17">'[3]BD Equipes'!#REF!</definedName>
    <definedName name="PA_4.5.3" localSheetId="19">'[3]BD Equipes'!#REF!</definedName>
    <definedName name="PA_4.5.3">'[3]BD Equipes'!#REF!</definedName>
    <definedName name="PA_4.6" localSheetId="5">'[3]BD Equipes'!#REF!</definedName>
    <definedName name="PA_4.6" localSheetId="6">'[3]BD Equipes'!#REF!</definedName>
    <definedName name="PA_4.6" localSheetId="9">'[3]BD Equipes'!#REF!</definedName>
    <definedName name="PA_4.6" localSheetId="10">'[3]BD Equipes'!#REF!</definedName>
    <definedName name="PA_4.6" localSheetId="11">'[3]BD Equipes'!#REF!</definedName>
    <definedName name="PA_4.6" localSheetId="13">'[3]BD Equipes'!#REF!</definedName>
    <definedName name="PA_4.6" localSheetId="14">'[3]BD Equipes'!#REF!</definedName>
    <definedName name="PA_4.6" localSheetId="15">'[3]BD Equipes'!#REF!</definedName>
    <definedName name="PA_4.6" localSheetId="16">'[3]BD Equipes'!#REF!</definedName>
    <definedName name="PA_4.6" localSheetId="17">'[3]BD Equipes'!#REF!</definedName>
    <definedName name="PA_4.6" localSheetId="19">'[3]BD Equipes'!#REF!</definedName>
    <definedName name="PA_4.6">'[3]BD Equipes'!#REF!</definedName>
    <definedName name="PA_4.7" localSheetId="5">'[3]BD Equipes'!#REF!</definedName>
    <definedName name="PA_4.7" localSheetId="6">'[3]BD Equipes'!#REF!</definedName>
    <definedName name="PA_4.7" localSheetId="9">'[3]BD Equipes'!#REF!</definedName>
    <definedName name="PA_4.7" localSheetId="10">'[3]BD Equipes'!#REF!</definedName>
    <definedName name="PA_4.7" localSheetId="11">'[3]BD Equipes'!#REF!</definedName>
    <definedName name="PA_4.7" localSheetId="13">'[3]BD Equipes'!#REF!</definedName>
    <definedName name="PA_4.7" localSheetId="14">'[3]BD Equipes'!#REF!</definedName>
    <definedName name="PA_4.7" localSheetId="15">'[3]BD Equipes'!#REF!</definedName>
    <definedName name="PA_4.7" localSheetId="16">'[3]BD Equipes'!#REF!</definedName>
    <definedName name="PA_4.7" localSheetId="17">'[3]BD Equipes'!#REF!</definedName>
    <definedName name="PA_4.7" localSheetId="19">'[3]BD Equipes'!#REF!</definedName>
    <definedName name="PA_4.7">'[3]BD Equipes'!#REF!</definedName>
    <definedName name="PA4.3.4" localSheetId="5">'[3]BD Equipes'!#REF!</definedName>
    <definedName name="PA4.3.4" localSheetId="6">'[3]BD Equipes'!#REF!</definedName>
    <definedName name="PA4.3.4" localSheetId="9">'[3]BD Equipes'!#REF!</definedName>
    <definedName name="PA4.3.4" localSheetId="10">'[3]BD Equipes'!#REF!</definedName>
    <definedName name="PA4.3.4" localSheetId="11">'[3]BD Equipes'!#REF!</definedName>
    <definedName name="PA4.3.4" localSheetId="13">'[3]BD Equipes'!#REF!</definedName>
    <definedName name="PA4.3.4" localSheetId="14">'[3]BD Equipes'!#REF!</definedName>
    <definedName name="PA4.3.4" localSheetId="15">'[3]BD Equipes'!#REF!</definedName>
    <definedName name="PA4.3.4" localSheetId="16">'[3]BD Equipes'!#REF!</definedName>
    <definedName name="PA4.3.4" localSheetId="17">'[3]BD Equipes'!#REF!</definedName>
    <definedName name="PA4.3.4" localSheetId="19">'[3]BD Equipes'!#REF!</definedName>
    <definedName name="PA4.3.4">'[3]BD Equipes'!#REF!</definedName>
    <definedName name="PConexosRGF" localSheetId="5">'[3]Tab  P. Conexos'!#REF!</definedName>
    <definedName name="PConexosRGF" localSheetId="6">'[3]Tab  P. Conexos'!#REF!</definedName>
    <definedName name="PConexosRGF" localSheetId="9">'[3]Tab  P. Conexos'!#REF!</definedName>
    <definedName name="PConexosRGF" localSheetId="10">'[3]Tab  P. Conexos'!#REF!</definedName>
    <definedName name="PConexosRGF" localSheetId="11">'[3]Tab  P. Conexos'!#REF!</definedName>
    <definedName name="PConexosRGF" localSheetId="13">'[3]Tab  P. Conexos'!#REF!</definedName>
    <definedName name="PConexosRGF" localSheetId="14">'[3]Tab  P. Conexos'!#REF!</definedName>
    <definedName name="PConexosRGF" localSheetId="15">'[3]Tab  P. Conexos'!#REF!</definedName>
    <definedName name="PConexosRGF" localSheetId="16">'[3]Tab  P. Conexos'!#REF!</definedName>
    <definedName name="PConexosRGF" localSheetId="17">'[3]Tab  P. Conexos'!#REF!</definedName>
    <definedName name="PConexosRGF" localSheetId="19">'[3]Tab  P. Conexos'!#REF!</definedName>
    <definedName name="PConexosRGF">'[3]Tab  P. Conexos'!#REF!</definedName>
    <definedName name="Prefeito_a" localSheetId="5">'[3]DadosPA'!#REF!</definedName>
    <definedName name="Prefeito_a" localSheetId="6">'[3]DadosPA'!#REF!</definedName>
    <definedName name="Prefeito_a" localSheetId="9">'[3]DadosPA'!#REF!</definedName>
    <definedName name="Prefeito_a" localSheetId="10">'[3]DadosPA'!#REF!</definedName>
    <definedName name="Prefeito_a" localSheetId="11">'[3]DadosPA'!#REF!</definedName>
    <definedName name="Prefeito_a" localSheetId="13">'[3]DadosPA'!#REF!</definedName>
    <definedName name="Prefeito_a" localSheetId="14">'[3]DadosPA'!#REF!</definedName>
    <definedName name="Prefeito_a" localSheetId="15">'[3]DadosPA'!#REF!</definedName>
    <definedName name="Prefeito_a" localSheetId="16">'[3]DadosPA'!#REF!</definedName>
    <definedName name="Prefeito_a" localSheetId="17">'[3]DadosPA'!#REF!</definedName>
    <definedName name="Prefeito_a" localSheetId="19">'[3]DadosPA'!#REF!</definedName>
    <definedName name="Prefeito_a">'[3]DadosPA'!#REF!</definedName>
    <definedName name="PromoneTratamento" localSheetId="5">'[3]DadosPA'!#REF!</definedName>
    <definedName name="PromoneTratamento" localSheetId="6">'[3]DadosPA'!#REF!</definedName>
    <definedName name="PromoneTratamento" localSheetId="9">'[3]DadosPA'!#REF!</definedName>
    <definedName name="PromoneTratamento" localSheetId="10">'[3]DadosPA'!#REF!</definedName>
    <definedName name="PromoneTratamento" localSheetId="11">'[3]DadosPA'!#REF!</definedName>
    <definedName name="PromoneTratamento" localSheetId="13">'[3]DadosPA'!#REF!</definedName>
    <definedName name="PromoneTratamento" localSheetId="14">'[3]DadosPA'!#REF!</definedName>
    <definedName name="PromoneTratamento" localSheetId="15">'[3]DadosPA'!#REF!</definedName>
    <definedName name="PromoneTratamento" localSheetId="16">'[3]DadosPA'!#REF!</definedName>
    <definedName name="PromoneTratamento" localSheetId="17">'[3]DadosPA'!#REF!</definedName>
    <definedName name="PromoneTratamento" localSheetId="19">'[3]DadosPA'!#REF!</definedName>
    <definedName name="PromoneTratamento">'[3]DadosPA'!#REF!</definedName>
    <definedName name="PronomeOf" localSheetId="5">'[3]DadosPA'!#REF!</definedName>
    <definedName name="PronomeOf" localSheetId="6">'[3]DadosPA'!#REF!</definedName>
    <definedName name="PronomeOf" localSheetId="9">'[3]DadosPA'!#REF!</definedName>
    <definedName name="PronomeOf" localSheetId="10">'[3]DadosPA'!#REF!</definedName>
    <definedName name="PronomeOf" localSheetId="11">'[3]DadosPA'!#REF!</definedName>
    <definedName name="PronomeOf" localSheetId="13">'[3]DadosPA'!#REF!</definedName>
    <definedName name="PronomeOf" localSheetId="14">'[3]DadosPA'!#REF!</definedName>
    <definedName name="PronomeOf" localSheetId="15">'[3]DadosPA'!#REF!</definedName>
    <definedName name="PronomeOf" localSheetId="16">'[3]DadosPA'!#REF!</definedName>
    <definedName name="PronomeOf" localSheetId="17">'[3]DadosPA'!#REF!</definedName>
    <definedName name="PronomeOf" localSheetId="19">'[3]DadosPA'!#REF!</definedName>
    <definedName name="PronomeOf">'[3]DadosPA'!#REF!</definedName>
    <definedName name="PT_07.1">#REF!</definedName>
    <definedName name="PT01" localSheetId="5">'[1]PT-01'!#REF!</definedName>
    <definedName name="PT01" localSheetId="6">'[1]PT-01'!#REF!</definedName>
    <definedName name="PT01" localSheetId="9">'[1]PT-01'!#REF!</definedName>
    <definedName name="PT01" localSheetId="10">'[1]PT-01'!#REF!</definedName>
    <definedName name="PT01" localSheetId="11">'[1]PT-01'!#REF!</definedName>
    <definedName name="PT01" localSheetId="13">'[1]PT-01'!#REF!</definedName>
    <definedName name="PT01" localSheetId="14">'[1]PT-01'!#REF!</definedName>
    <definedName name="PT01" localSheetId="15">'[1]PT-01'!#REF!</definedName>
    <definedName name="PT01" localSheetId="16">'[1]PT-01'!#REF!</definedName>
    <definedName name="PT01" localSheetId="17">'[1]PT-01'!#REF!</definedName>
    <definedName name="PT01" localSheetId="19">'[1]PT-01'!#REF!</definedName>
    <definedName name="PT01">'[1]PT-01'!#REF!</definedName>
    <definedName name="PT01_1">#REF!</definedName>
    <definedName name="PT01_2">#REF!</definedName>
    <definedName name="PT01_3">#REF!</definedName>
    <definedName name="PT01_4">#REF!</definedName>
    <definedName name="PT01Tela1" localSheetId="5">'[1]PT-01'!#REF!</definedName>
    <definedName name="PT01Tela1" localSheetId="6">'[1]PT-01'!#REF!</definedName>
    <definedName name="PT01Tela1" localSheetId="9">'[1]PT-01'!#REF!</definedName>
    <definedName name="PT01Tela1" localSheetId="10">'[1]PT-01'!#REF!</definedName>
    <definedName name="PT01Tela1" localSheetId="11">'[1]PT-01'!#REF!</definedName>
    <definedName name="PT01Tela1" localSheetId="13">'[1]PT-01'!#REF!</definedName>
    <definedName name="PT01Tela1" localSheetId="14">'[1]PT-01'!#REF!</definedName>
    <definedName name="PT01Tela1" localSheetId="15">'[1]PT-01'!#REF!</definedName>
    <definedName name="PT01Tela1" localSheetId="16">'[1]PT-01'!#REF!</definedName>
    <definedName name="PT01Tela1" localSheetId="17">'[1]PT-01'!#REF!</definedName>
    <definedName name="PT01Tela1" localSheetId="19">'[1]PT-01'!#REF!</definedName>
    <definedName name="PT01Tela1">'[1]PT-01'!#REF!</definedName>
    <definedName name="PT01Tela2" localSheetId="5">'[1]PT-01'!#REF!</definedName>
    <definedName name="PT01Tela2" localSheetId="6">'[1]PT-01'!#REF!</definedName>
    <definedName name="PT01Tela2" localSheetId="9">'[1]PT-01'!#REF!</definedName>
    <definedName name="PT01Tela2" localSheetId="10">'[1]PT-01'!#REF!</definedName>
    <definedName name="PT01Tela2" localSheetId="11">'[1]PT-01'!#REF!</definedName>
    <definedName name="PT01Tela2" localSheetId="13">'[1]PT-01'!#REF!</definedName>
    <definedName name="PT01Tela2" localSheetId="14">'[1]PT-01'!#REF!</definedName>
    <definedName name="PT01Tela2" localSheetId="15">'[1]PT-01'!#REF!</definedName>
    <definedName name="PT01Tela2" localSheetId="16">'[1]PT-01'!#REF!</definedName>
    <definedName name="PT01Tela2" localSheetId="17">'[1]PT-01'!#REF!</definedName>
    <definedName name="PT01Tela2" localSheetId="19">'[1]PT-01'!#REF!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'01'!$E$16</definedName>
    <definedName name="r_2.2" localSheetId="5">'[3]Relatório'!#REF!</definedName>
    <definedName name="r_2.2" localSheetId="6">'[3]Relatório'!#REF!</definedName>
    <definedName name="r_2.2" localSheetId="9">'[3]Relatório'!#REF!</definedName>
    <definedName name="r_2.2" localSheetId="10">'[3]Relatório'!#REF!</definedName>
    <definedName name="r_2.2" localSheetId="11">'[3]Relatório'!#REF!</definedName>
    <definedName name="r_2.2" localSheetId="13">'[3]Relatório'!#REF!</definedName>
    <definedName name="r_2.2" localSheetId="14">'[3]Relatório'!#REF!</definedName>
    <definedName name="r_2.2" localSheetId="15">'[3]Relatório'!#REF!</definedName>
    <definedName name="r_2.2" localSheetId="16">'[3]Relatório'!#REF!</definedName>
    <definedName name="r_2.2" localSheetId="17">'[3]Relatório'!#REF!</definedName>
    <definedName name="r_2.2" localSheetId="19">'[3]Relatório'!#REF!</definedName>
    <definedName name="r_2.2">'[3]Relatório'!#REF!</definedName>
    <definedName name="r_2.3" localSheetId="5">'[3]Relatório'!#REF!</definedName>
    <definedName name="r_2.3" localSheetId="6">'[3]Relatório'!#REF!</definedName>
    <definedName name="r_2.3" localSheetId="9">'[3]Relatório'!#REF!</definedName>
    <definedName name="r_2.3" localSheetId="10">'[3]Relatório'!#REF!</definedName>
    <definedName name="r_2.3" localSheetId="11">'[3]Relatório'!#REF!</definedName>
    <definedName name="r_2.3" localSheetId="13">'[3]Relatório'!#REF!</definedName>
    <definedName name="r_2.3" localSheetId="14">'[3]Relatório'!#REF!</definedName>
    <definedName name="r_2.3" localSheetId="15">'[3]Relatório'!#REF!</definedName>
    <definedName name="r_2.3" localSheetId="16">'[3]Relatório'!#REF!</definedName>
    <definedName name="r_2.3" localSheetId="17">'[3]Relatório'!#REF!</definedName>
    <definedName name="r_2.3" localSheetId="19">'[3]Relatório'!#REF!</definedName>
    <definedName name="r_2.3">'[3]Relatório'!#REF!</definedName>
    <definedName name="r_2.4" localSheetId="5">'[3]Relatório'!#REF!</definedName>
    <definedName name="r_2.4" localSheetId="6">'[3]Relatório'!#REF!</definedName>
    <definedName name="r_2.4" localSheetId="9">'[3]Relatório'!#REF!</definedName>
    <definedName name="r_2.4" localSheetId="10">'[3]Relatório'!#REF!</definedName>
    <definedName name="r_2.4" localSheetId="11">'[3]Relatório'!#REF!</definedName>
    <definedName name="r_2.4" localSheetId="13">'[3]Relatório'!#REF!</definedName>
    <definedName name="r_2.4" localSheetId="14">'[3]Relatório'!#REF!</definedName>
    <definedName name="r_2.4" localSheetId="15">'[3]Relatório'!#REF!</definedName>
    <definedName name="r_2.4" localSheetId="16">'[3]Relatório'!#REF!</definedName>
    <definedName name="r_2.4" localSheetId="17">'[3]Relatório'!#REF!</definedName>
    <definedName name="r_2.4" localSheetId="19">'[3]Relatório'!#REF!</definedName>
    <definedName name="r_2.4">'[3]Relatório'!#REF!</definedName>
    <definedName name="r_2.5.1" localSheetId="5">'[3]Relatório'!#REF!</definedName>
    <definedName name="r_2.5.1" localSheetId="6">'[3]Relatório'!#REF!</definedName>
    <definedName name="r_2.5.1" localSheetId="9">'[3]Relatório'!#REF!</definedName>
    <definedName name="r_2.5.1" localSheetId="10">'[3]Relatório'!#REF!</definedName>
    <definedName name="r_2.5.1" localSheetId="11">'[3]Relatório'!#REF!</definedName>
    <definedName name="r_2.5.1" localSheetId="13">'[3]Relatório'!#REF!</definedName>
    <definedName name="r_2.5.1" localSheetId="14">'[3]Relatório'!#REF!</definedName>
    <definedName name="r_2.5.1" localSheetId="15">'[3]Relatório'!#REF!</definedName>
    <definedName name="r_2.5.1" localSheetId="16">'[3]Relatório'!#REF!</definedName>
    <definedName name="r_2.5.1" localSheetId="17">'[3]Relatório'!#REF!</definedName>
    <definedName name="r_2.5.1" localSheetId="19">'[3]Relatório'!#REF!</definedName>
    <definedName name="r_2.5.1">'[3]Relatório'!#REF!</definedName>
    <definedName name="r_2.5.2" localSheetId="5">'[3]Relatório'!#REF!</definedName>
    <definedName name="r_2.5.2" localSheetId="6">'[3]Relatório'!#REF!</definedName>
    <definedName name="r_2.5.2" localSheetId="9">'[3]Relatório'!#REF!</definedName>
    <definedName name="r_2.5.2" localSheetId="10">'[3]Relatório'!#REF!</definedName>
    <definedName name="r_2.5.2" localSheetId="11">'[3]Relatório'!#REF!</definedName>
    <definedName name="r_2.5.2" localSheetId="13">'[3]Relatório'!#REF!</definedName>
    <definedName name="r_2.5.2" localSheetId="14">'[3]Relatório'!#REF!</definedName>
    <definedName name="r_2.5.2" localSheetId="15">'[3]Relatório'!#REF!</definedName>
    <definedName name="r_2.5.2" localSheetId="16">'[3]Relatório'!#REF!</definedName>
    <definedName name="r_2.5.2" localSheetId="17">'[3]Relatório'!#REF!</definedName>
    <definedName name="r_2.5.2" localSheetId="19">'[3]Relatório'!#REF!</definedName>
    <definedName name="r_2.5.2">'[3]Relatório'!#REF!</definedName>
    <definedName name="R_2.6.1" localSheetId="5">'[3]Relatório'!#REF!</definedName>
    <definedName name="R_2.6.1" localSheetId="6">'[3]Relatório'!#REF!</definedName>
    <definedName name="R_2.6.1" localSheetId="9">'[3]Relatório'!#REF!</definedName>
    <definedName name="R_2.6.1" localSheetId="10">'[3]Relatório'!#REF!</definedName>
    <definedName name="R_2.6.1" localSheetId="11">'[3]Relatório'!#REF!</definedName>
    <definedName name="R_2.6.1" localSheetId="13">'[3]Relatório'!#REF!</definedName>
    <definedName name="R_2.6.1" localSheetId="14">'[3]Relatório'!#REF!</definedName>
    <definedName name="R_2.6.1" localSheetId="15">'[3]Relatório'!#REF!</definedName>
    <definedName name="R_2.6.1" localSheetId="16">'[3]Relatório'!#REF!</definedName>
    <definedName name="R_2.6.1" localSheetId="17">'[3]Relatório'!#REF!</definedName>
    <definedName name="R_2.6.1" localSheetId="19">'[3]Relatório'!#REF!</definedName>
    <definedName name="R_2.6.1">'[3]Relatório'!#REF!</definedName>
    <definedName name="R_2.6.2" localSheetId="5">'[3]Relatório'!#REF!</definedName>
    <definedName name="R_2.6.2" localSheetId="6">'[3]Relatório'!#REF!</definedName>
    <definedName name="R_2.6.2" localSheetId="9">'[3]Relatório'!#REF!</definedName>
    <definedName name="R_2.6.2" localSheetId="10">'[3]Relatório'!#REF!</definedName>
    <definedName name="R_2.6.2" localSheetId="11">'[3]Relatório'!#REF!</definedName>
    <definedName name="R_2.6.2" localSheetId="13">'[3]Relatório'!#REF!</definedName>
    <definedName name="R_2.6.2" localSheetId="14">'[3]Relatório'!#REF!</definedName>
    <definedName name="R_2.6.2" localSheetId="15">'[3]Relatório'!#REF!</definedName>
    <definedName name="R_2.6.2" localSheetId="16">'[3]Relatório'!#REF!</definedName>
    <definedName name="R_2.6.2" localSheetId="17">'[3]Relatório'!#REF!</definedName>
    <definedName name="R_2.6.2" localSheetId="19">'[3]Relatório'!#REF!</definedName>
    <definedName name="R_2.6.2">'[3]Relatório'!#REF!</definedName>
    <definedName name="R_3.1" localSheetId="5">'[3]Relatório'!#REF!</definedName>
    <definedName name="R_3.1" localSheetId="6">'[3]Relatório'!#REF!</definedName>
    <definedName name="R_3.1" localSheetId="9">'[3]Relatório'!#REF!</definedName>
    <definedName name="R_3.1" localSheetId="10">'[3]Relatório'!#REF!</definedName>
    <definedName name="R_3.1" localSheetId="11">'[3]Relatório'!#REF!</definedName>
    <definedName name="R_3.1" localSheetId="13">'[3]Relatório'!#REF!</definedName>
    <definedName name="R_3.1" localSheetId="14">'[3]Relatório'!#REF!</definedName>
    <definedName name="R_3.1" localSheetId="15">'[3]Relatório'!#REF!</definedName>
    <definedName name="R_3.1" localSheetId="16">'[3]Relatório'!#REF!</definedName>
    <definedName name="R_3.1" localSheetId="17">'[3]Relatório'!#REF!</definedName>
    <definedName name="R_3.1" localSheetId="19">'[3]Relatório'!#REF!</definedName>
    <definedName name="R_3.1">'[3]Relatório'!#REF!</definedName>
    <definedName name="R_3.3" localSheetId="5">'[3]BD Equipes'!#REF!</definedName>
    <definedName name="R_3.3" localSheetId="6">'[3]BD Equipes'!#REF!</definedName>
    <definedName name="R_3.3" localSheetId="9">'[3]BD Equipes'!#REF!</definedName>
    <definedName name="R_3.3" localSheetId="10">'[3]BD Equipes'!#REF!</definedName>
    <definedName name="R_3.3" localSheetId="11">'[3]BD Equipes'!#REF!</definedName>
    <definedName name="R_3.3" localSheetId="13">'[3]BD Equipes'!#REF!</definedName>
    <definedName name="R_3.3" localSheetId="14">'[3]BD Equipes'!#REF!</definedName>
    <definedName name="R_3.3" localSheetId="15">'[3]BD Equipes'!#REF!</definedName>
    <definedName name="R_3.3" localSheetId="16">'[3]BD Equipes'!#REF!</definedName>
    <definedName name="R_3.3" localSheetId="17">'[3]BD Equipes'!#REF!</definedName>
    <definedName name="R_3.3" localSheetId="19">'[3]BD Equipes'!#REF!</definedName>
    <definedName name="R_3.3">'[3]BD Equipes'!#REF!</definedName>
    <definedName name="r_3.3.2" localSheetId="5">'[3]Relatório'!#REF!</definedName>
    <definedName name="r_3.3.2" localSheetId="6">'[3]Relatório'!#REF!</definedName>
    <definedName name="r_3.3.2" localSheetId="9">'[3]Relatório'!#REF!</definedName>
    <definedName name="r_3.3.2" localSheetId="10">'[3]Relatório'!#REF!</definedName>
    <definedName name="r_3.3.2" localSheetId="11">'[3]Relatório'!#REF!</definedName>
    <definedName name="r_3.3.2" localSheetId="13">'[3]Relatório'!#REF!</definedName>
    <definedName name="r_3.3.2" localSheetId="14">'[3]Relatório'!#REF!</definedName>
    <definedName name="r_3.3.2" localSheetId="15">'[3]Relatório'!#REF!</definedName>
    <definedName name="r_3.3.2" localSheetId="16">'[3]Relatório'!#REF!</definedName>
    <definedName name="r_3.3.2" localSheetId="17">'[3]Relatório'!#REF!</definedName>
    <definedName name="r_3.3.2" localSheetId="19">'[3]Relatório'!#REF!</definedName>
    <definedName name="r_3.3.2">'[3]Relatório'!#REF!</definedName>
    <definedName name="R_3.4" localSheetId="5">'[3]BD Equipes'!#REF!</definedName>
    <definedName name="R_3.4" localSheetId="6">'[3]BD Equipes'!#REF!</definedName>
    <definedName name="R_3.4" localSheetId="9">'[3]BD Equipes'!#REF!</definedName>
    <definedName name="R_3.4" localSheetId="10">'[3]BD Equipes'!#REF!</definedName>
    <definedName name="R_3.4" localSheetId="11">'[3]BD Equipes'!#REF!</definedName>
    <definedName name="R_3.4" localSheetId="13">'[3]BD Equipes'!#REF!</definedName>
    <definedName name="R_3.4" localSheetId="14">'[3]BD Equipes'!#REF!</definedName>
    <definedName name="R_3.4" localSheetId="15">'[3]BD Equipes'!#REF!</definedName>
    <definedName name="R_3.4" localSheetId="16">'[3]BD Equipes'!#REF!</definedName>
    <definedName name="R_3.4" localSheetId="17">'[3]BD Equipes'!#REF!</definedName>
    <definedName name="R_3.4" localSheetId="19">'[3]BD Equipes'!#REF!</definedName>
    <definedName name="R_3.4">'[3]BD Equipes'!#REF!</definedName>
    <definedName name="r_3.8" localSheetId="5">'[3]Relatório'!#REF!</definedName>
    <definedName name="r_3.8" localSheetId="6">'[3]Relatório'!#REF!</definedName>
    <definedName name="r_3.8" localSheetId="9">'[3]Relatório'!#REF!</definedName>
    <definedName name="r_3.8" localSheetId="10">'[3]Relatório'!#REF!</definedName>
    <definedName name="r_3.8" localSheetId="11">'[3]Relatório'!#REF!</definedName>
    <definedName name="r_3.8" localSheetId="13">'[3]Relatório'!#REF!</definedName>
    <definedName name="r_3.8" localSheetId="14">'[3]Relatório'!#REF!</definedName>
    <definedName name="r_3.8" localSheetId="15">'[3]Relatório'!#REF!</definedName>
    <definedName name="r_3.8" localSheetId="16">'[3]Relatório'!#REF!</definedName>
    <definedName name="r_3.8" localSheetId="17">'[3]Relatório'!#REF!</definedName>
    <definedName name="r_3.8" localSheetId="19">'[3]Relatório'!#REF!</definedName>
    <definedName name="r_3.8">'[3]Relatório'!#REF!</definedName>
    <definedName name="R_331" localSheetId="5">'[3]Relatório'!#REF!</definedName>
    <definedName name="R_331" localSheetId="6">'[3]Relatório'!#REF!</definedName>
    <definedName name="R_331" localSheetId="9">'[3]Relatório'!#REF!</definedName>
    <definedName name="R_331" localSheetId="10">'[3]Relatório'!#REF!</definedName>
    <definedName name="R_331" localSheetId="11">'[3]Relatório'!#REF!</definedName>
    <definedName name="R_331" localSheetId="13">'[3]Relatório'!#REF!</definedName>
    <definedName name="R_331" localSheetId="14">'[3]Relatório'!#REF!</definedName>
    <definedName name="R_331" localSheetId="15">'[3]Relatório'!#REF!</definedName>
    <definedName name="R_331" localSheetId="16">'[3]Relatório'!#REF!</definedName>
    <definedName name="R_331" localSheetId="17">'[3]Relatório'!#REF!</definedName>
    <definedName name="R_331" localSheetId="19">'[3]Relatório'!#REF!</definedName>
    <definedName name="R_331">'[3]Relatório'!#REF!</definedName>
    <definedName name="R_AnoPref11" localSheetId="5">#REF!</definedName>
    <definedName name="R_AnoPref11" localSheetId="6">#REF!</definedName>
    <definedName name="R_AnoPref11" localSheetId="9">#REF!</definedName>
    <definedName name="R_AnoPref11" localSheetId="10">#REF!</definedName>
    <definedName name="R_AnoPref11" localSheetId="11">#REF!</definedName>
    <definedName name="R_AnoPref11" localSheetId="13">#REF!</definedName>
    <definedName name="R_AnoPref11" localSheetId="14">#REF!</definedName>
    <definedName name="R_AnoPref11" localSheetId="15">#REF!</definedName>
    <definedName name="R_AnoPref11" localSheetId="16">#REF!</definedName>
    <definedName name="R_AnoPref11" localSheetId="17">#REF!</definedName>
    <definedName name="R_AnoPref11" localSheetId="19">#REF!</definedName>
    <definedName name="R_AnoPref11">#REF!</definedName>
    <definedName name="R_AnoPref12" localSheetId="5">#REF!</definedName>
    <definedName name="R_AnoPref12" localSheetId="6">#REF!</definedName>
    <definedName name="R_AnoPref12" localSheetId="9">#REF!</definedName>
    <definedName name="R_AnoPref12" localSheetId="10">#REF!</definedName>
    <definedName name="R_AnoPref12" localSheetId="11">#REF!</definedName>
    <definedName name="R_AnoPref12" localSheetId="13">#REF!</definedName>
    <definedName name="R_AnoPref12" localSheetId="14">#REF!</definedName>
    <definedName name="R_AnoPref12" localSheetId="15">#REF!</definedName>
    <definedName name="R_AnoPref12" localSheetId="16">#REF!</definedName>
    <definedName name="R_AnoPref12" localSheetId="17">#REF!</definedName>
    <definedName name="R_AnoPref12" localSheetId="19">#REF!</definedName>
    <definedName name="R_AnoPref12">#REF!</definedName>
    <definedName name="R_AnoPref21" localSheetId="5">#REF!</definedName>
    <definedName name="R_AnoPref21" localSheetId="6">#REF!</definedName>
    <definedName name="R_AnoPref21" localSheetId="9">#REF!</definedName>
    <definedName name="R_AnoPref21" localSheetId="10">#REF!</definedName>
    <definedName name="R_AnoPref21" localSheetId="11">#REF!</definedName>
    <definedName name="R_AnoPref21" localSheetId="13">#REF!</definedName>
    <definedName name="R_AnoPref21" localSheetId="14">#REF!</definedName>
    <definedName name="R_AnoPref21" localSheetId="15">#REF!</definedName>
    <definedName name="R_AnoPref21" localSheetId="16">#REF!</definedName>
    <definedName name="R_AnoPref21" localSheetId="17">#REF!</definedName>
    <definedName name="R_AnoPref21" localSheetId="19">#REF!</definedName>
    <definedName name="R_AnoPref21">#REF!</definedName>
    <definedName name="R_AnoPref22" localSheetId="5">#REF!</definedName>
    <definedName name="R_AnoPref22" localSheetId="6">#REF!</definedName>
    <definedName name="R_AnoPref22" localSheetId="9">#REF!</definedName>
    <definedName name="R_AnoPref22" localSheetId="10">#REF!</definedName>
    <definedName name="R_AnoPref22" localSheetId="11">#REF!</definedName>
    <definedName name="R_AnoPref22" localSheetId="13">#REF!</definedName>
    <definedName name="R_AnoPref22" localSheetId="14">#REF!</definedName>
    <definedName name="R_AnoPref22" localSheetId="15">#REF!</definedName>
    <definedName name="R_AnoPref22" localSheetId="16">#REF!</definedName>
    <definedName name="R_AnoPref22" localSheetId="17">#REF!</definedName>
    <definedName name="R_AnoPref22" localSheetId="19">#REF!</definedName>
    <definedName name="R_AnoPref22">#REF!</definedName>
    <definedName name="R_AnoVicePref11" localSheetId="5">#REF!</definedName>
    <definedName name="R_AnoVicePref11" localSheetId="6">#REF!</definedName>
    <definedName name="R_AnoVicePref11" localSheetId="9">#REF!</definedName>
    <definedName name="R_AnoVicePref11" localSheetId="10">#REF!</definedName>
    <definedName name="R_AnoVicePref11" localSheetId="11">#REF!</definedName>
    <definedName name="R_AnoVicePref11" localSheetId="13">#REF!</definedName>
    <definedName name="R_AnoVicePref11" localSheetId="14">#REF!</definedName>
    <definedName name="R_AnoVicePref11" localSheetId="15">#REF!</definedName>
    <definedName name="R_AnoVicePref11" localSheetId="16">#REF!</definedName>
    <definedName name="R_AnoVicePref11" localSheetId="17">#REF!</definedName>
    <definedName name="R_AnoVicePref11" localSheetId="19">#REF!</definedName>
    <definedName name="R_AnoVicePref11">#REF!</definedName>
    <definedName name="R_AnoVicePref12" localSheetId="5">#REF!</definedName>
    <definedName name="R_AnoVicePref12" localSheetId="6">#REF!</definedName>
    <definedName name="R_AnoVicePref12" localSheetId="9">#REF!</definedName>
    <definedName name="R_AnoVicePref12" localSheetId="10">#REF!</definedName>
    <definedName name="R_AnoVicePref12" localSheetId="11">#REF!</definedName>
    <definedName name="R_AnoVicePref12" localSheetId="13">#REF!</definedName>
    <definedName name="R_AnoVicePref12" localSheetId="14">#REF!</definedName>
    <definedName name="R_AnoVicePref12" localSheetId="15">#REF!</definedName>
    <definedName name="R_AnoVicePref12" localSheetId="16">#REF!</definedName>
    <definedName name="R_AnoVicePref12" localSheetId="17">#REF!</definedName>
    <definedName name="R_AnoVicePref12" localSheetId="19">#REF!</definedName>
    <definedName name="R_AnoVicePref12">#REF!</definedName>
    <definedName name="R_AnoVicePref21" localSheetId="5">#REF!</definedName>
    <definedName name="R_AnoVicePref21" localSheetId="6">#REF!</definedName>
    <definedName name="R_AnoVicePref21" localSheetId="9">#REF!</definedName>
    <definedName name="R_AnoVicePref21" localSheetId="10">#REF!</definedName>
    <definedName name="R_AnoVicePref21" localSheetId="11">#REF!</definedName>
    <definedName name="R_AnoVicePref21" localSheetId="13">#REF!</definedName>
    <definedName name="R_AnoVicePref21" localSheetId="14">#REF!</definedName>
    <definedName name="R_AnoVicePref21" localSheetId="15">#REF!</definedName>
    <definedName name="R_AnoVicePref21" localSheetId="16">#REF!</definedName>
    <definedName name="R_AnoVicePref21" localSheetId="17">#REF!</definedName>
    <definedName name="R_AnoVicePref21" localSheetId="19">#REF!</definedName>
    <definedName name="R_AnoVicePref21">#REF!</definedName>
    <definedName name="R_AnoVicePref22" localSheetId="5">#REF!</definedName>
    <definedName name="R_AnoVicePref22" localSheetId="6">#REF!</definedName>
    <definedName name="R_AnoVicePref22" localSheetId="9">#REF!</definedName>
    <definedName name="R_AnoVicePref22" localSheetId="10">#REF!</definedName>
    <definedName name="R_AnoVicePref22" localSheetId="11">#REF!</definedName>
    <definedName name="R_AnoVicePref22" localSheetId="13">#REF!</definedName>
    <definedName name="R_AnoVicePref22" localSheetId="14">#REF!</definedName>
    <definedName name="R_AnoVicePref22" localSheetId="15">#REF!</definedName>
    <definedName name="R_AnoVicePref22" localSheetId="16">#REF!</definedName>
    <definedName name="R_AnoVicePref22" localSheetId="17">#REF!</definedName>
    <definedName name="R_AnoVicePref22" localSheetId="19">#REF!</definedName>
    <definedName name="R_AnoVicePref22">#REF!</definedName>
    <definedName name="R_Confirmação">#REF!</definedName>
    <definedName name="R_CPFPref01" localSheetId="5">#REF!</definedName>
    <definedName name="R_CPFPref01" localSheetId="6">#REF!</definedName>
    <definedName name="R_CPFPref01" localSheetId="9">#REF!</definedName>
    <definedName name="R_CPFPref01" localSheetId="10">#REF!</definedName>
    <definedName name="R_CPFPref01" localSheetId="11">#REF!</definedName>
    <definedName name="R_CPFPref01" localSheetId="13">#REF!</definedName>
    <definedName name="R_CPFPref01" localSheetId="14">#REF!</definedName>
    <definedName name="R_CPFPref01" localSheetId="15">#REF!</definedName>
    <definedName name="R_CPFPref01" localSheetId="16">#REF!</definedName>
    <definedName name="R_CPFPref01" localSheetId="17">#REF!</definedName>
    <definedName name="R_CPFPref01" localSheetId="19">#REF!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5">#REF!</definedName>
    <definedName name="R_DataInicialPref1" localSheetId="6">#REF!</definedName>
    <definedName name="R_DataInicialPref1" localSheetId="9">#REF!</definedName>
    <definedName name="R_DataInicialPref1" localSheetId="10">#REF!</definedName>
    <definedName name="R_DataInicialPref1" localSheetId="11">#REF!</definedName>
    <definedName name="R_DataInicialPref1" localSheetId="13">#REF!</definedName>
    <definedName name="R_DataInicialPref1" localSheetId="14">#REF!</definedName>
    <definedName name="R_DataInicialPref1" localSheetId="15">#REF!</definedName>
    <definedName name="R_DataInicialPref1" localSheetId="16">#REF!</definedName>
    <definedName name="R_DataInicialPref1" localSheetId="17">#REF!</definedName>
    <definedName name="R_DataInicialPref1" localSheetId="19">#REF!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5">#REF!</definedName>
    <definedName name="R_DiaPref11" localSheetId="6">#REF!</definedName>
    <definedName name="R_DiaPref11" localSheetId="9">#REF!</definedName>
    <definedName name="R_DiaPref11" localSheetId="10">#REF!</definedName>
    <definedName name="R_DiaPref11" localSheetId="11">#REF!</definedName>
    <definedName name="R_DiaPref11" localSheetId="13">#REF!</definedName>
    <definedName name="R_DiaPref11" localSheetId="14">#REF!</definedName>
    <definedName name="R_DiaPref11" localSheetId="15">#REF!</definedName>
    <definedName name="R_DiaPref11" localSheetId="16">#REF!</definedName>
    <definedName name="R_DiaPref11" localSheetId="17">#REF!</definedName>
    <definedName name="R_DiaPref11" localSheetId="19">#REF!</definedName>
    <definedName name="R_DiaPref11">#REF!</definedName>
    <definedName name="R_DiaPref12" localSheetId="5">#REF!</definedName>
    <definedName name="R_DiaPref12" localSheetId="6">#REF!</definedName>
    <definedName name="R_DiaPref12" localSheetId="9">#REF!</definedName>
    <definedName name="R_DiaPref12" localSheetId="10">#REF!</definedName>
    <definedName name="R_DiaPref12" localSheetId="11">#REF!</definedName>
    <definedName name="R_DiaPref12" localSheetId="13">#REF!</definedName>
    <definedName name="R_DiaPref12" localSheetId="14">#REF!</definedName>
    <definedName name="R_DiaPref12" localSheetId="15">#REF!</definedName>
    <definedName name="R_DiaPref12" localSheetId="16">#REF!</definedName>
    <definedName name="R_DiaPref12" localSheetId="17">#REF!</definedName>
    <definedName name="R_DiaPref12" localSheetId="19">#REF!</definedName>
    <definedName name="R_DiaPref12">#REF!</definedName>
    <definedName name="R_DiaPref21" localSheetId="5">#REF!</definedName>
    <definedName name="R_DiaPref21" localSheetId="6">#REF!</definedName>
    <definedName name="R_DiaPref21" localSheetId="9">#REF!</definedName>
    <definedName name="R_DiaPref21" localSheetId="10">#REF!</definedName>
    <definedName name="R_DiaPref21" localSheetId="11">#REF!</definedName>
    <definedName name="R_DiaPref21" localSheetId="13">#REF!</definedName>
    <definedName name="R_DiaPref21" localSheetId="14">#REF!</definedName>
    <definedName name="R_DiaPref21" localSheetId="15">#REF!</definedName>
    <definedName name="R_DiaPref21" localSheetId="16">#REF!</definedName>
    <definedName name="R_DiaPref21" localSheetId="17">#REF!</definedName>
    <definedName name="R_DiaPref21" localSheetId="19">#REF!</definedName>
    <definedName name="R_DiaPref21">#REF!</definedName>
    <definedName name="R_DiaPref22" localSheetId="5">#REF!</definedName>
    <definedName name="R_DiaPref22" localSheetId="6">#REF!</definedName>
    <definedName name="R_DiaPref22" localSheetId="9">#REF!</definedName>
    <definedName name="R_DiaPref22" localSheetId="10">#REF!</definedName>
    <definedName name="R_DiaPref22" localSheetId="11">#REF!</definedName>
    <definedName name="R_DiaPref22" localSheetId="13">#REF!</definedName>
    <definedName name="R_DiaPref22" localSheetId="14">#REF!</definedName>
    <definedName name="R_DiaPref22" localSheetId="15">#REF!</definedName>
    <definedName name="R_DiaPref22" localSheetId="16">#REF!</definedName>
    <definedName name="R_DiaPref22" localSheetId="17">#REF!</definedName>
    <definedName name="R_DiaPref22" localSheetId="19">#REF!</definedName>
    <definedName name="R_DiaPref22">#REF!</definedName>
    <definedName name="R_DiaVicePref11" localSheetId="5">#REF!</definedName>
    <definedName name="R_DiaVicePref11" localSheetId="6">#REF!</definedName>
    <definedName name="R_DiaVicePref11" localSheetId="9">#REF!</definedName>
    <definedName name="R_DiaVicePref11" localSheetId="10">#REF!</definedName>
    <definedName name="R_DiaVicePref11" localSheetId="11">#REF!</definedName>
    <definedName name="R_DiaVicePref11" localSheetId="13">#REF!</definedName>
    <definedName name="R_DiaVicePref11" localSheetId="14">#REF!</definedName>
    <definedName name="R_DiaVicePref11" localSheetId="15">#REF!</definedName>
    <definedName name="R_DiaVicePref11" localSheetId="16">#REF!</definedName>
    <definedName name="R_DiaVicePref11" localSheetId="17">#REF!</definedName>
    <definedName name="R_DiaVicePref11" localSheetId="19">#REF!</definedName>
    <definedName name="R_DiaVicePref11">#REF!</definedName>
    <definedName name="R_DiaVicePref12" localSheetId="5">#REF!</definedName>
    <definedName name="R_DiaVicePref12" localSheetId="6">#REF!</definedName>
    <definedName name="R_DiaVicePref12" localSheetId="9">#REF!</definedName>
    <definedName name="R_DiaVicePref12" localSheetId="10">#REF!</definedName>
    <definedName name="R_DiaVicePref12" localSheetId="11">#REF!</definedName>
    <definedName name="R_DiaVicePref12" localSheetId="13">#REF!</definedName>
    <definedName name="R_DiaVicePref12" localSheetId="14">#REF!</definedName>
    <definedName name="R_DiaVicePref12" localSheetId="15">#REF!</definedName>
    <definedName name="R_DiaVicePref12" localSheetId="16">#REF!</definedName>
    <definedName name="R_DiaVicePref12" localSheetId="17">#REF!</definedName>
    <definedName name="R_DiaVicePref12" localSheetId="19">#REF!</definedName>
    <definedName name="R_DiaVicePref12">#REF!</definedName>
    <definedName name="R_DiaVicePref21" localSheetId="5">#REF!</definedName>
    <definedName name="R_DiaVicePref21" localSheetId="6">#REF!</definedName>
    <definedName name="R_DiaVicePref21" localSheetId="9">#REF!</definedName>
    <definedName name="R_DiaVicePref21" localSheetId="10">#REF!</definedName>
    <definedName name="R_DiaVicePref21" localSheetId="11">#REF!</definedName>
    <definedName name="R_DiaVicePref21" localSheetId="13">#REF!</definedName>
    <definedName name="R_DiaVicePref21" localSheetId="14">#REF!</definedName>
    <definedName name="R_DiaVicePref21" localSheetId="15">#REF!</definedName>
    <definedName name="R_DiaVicePref21" localSheetId="16">#REF!</definedName>
    <definedName name="R_DiaVicePref21" localSheetId="17">#REF!</definedName>
    <definedName name="R_DiaVicePref21" localSheetId="19">#REF!</definedName>
    <definedName name="R_DiaVicePref21">#REF!</definedName>
    <definedName name="R_DiaVicePref22" localSheetId="5">#REF!</definedName>
    <definedName name="R_DiaVicePref22" localSheetId="6">#REF!</definedName>
    <definedName name="R_DiaVicePref22" localSheetId="9">#REF!</definedName>
    <definedName name="R_DiaVicePref22" localSheetId="10">#REF!</definedName>
    <definedName name="R_DiaVicePref22" localSheetId="11">#REF!</definedName>
    <definedName name="R_DiaVicePref22" localSheetId="13">#REF!</definedName>
    <definedName name="R_DiaVicePref22" localSheetId="14">#REF!</definedName>
    <definedName name="R_DiaVicePref22" localSheetId="15">#REF!</definedName>
    <definedName name="R_DiaVicePref22" localSheetId="16">#REF!</definedName>
    <definedName name="R_DiaVicePref22" localSheetId="17">#REF!</definedName>
    <definedName name="R_DiaVicePref22" localSheetId="19">#REF!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5">#REF!</definedName>
    <definedName name="R_MêsPref11" localSheetId="6">#REF!</definedName>
    <definedName name="R_MêsPref11" localSheetId="9">#REF!</definedName>
    <definedName name="R_MêsPref11" localSheetId="10">#REF!</definedName>
    <definedName name="R_MêsPref11" localSheetId="11">#REF!</definedName>
    <definedName name="R_MêsPref11" localSheetId="13">#REF!</definedName>
    <definedName name="R_MêsPref11" localSheetId="14">#REF!</definedName>
    <definedName name="R_MêsPref11" localSheetId="15">#REF!</definedName>
    <definedName name="R_MêsPref11" localSheetId="16">#REF!</definedName>
    <definedName name="R_MêsPref11" localSheetId="17">#REF!</definedName>
    <definedName name="R_MêsPref11" localSheetId="19">#REF!</definedName>
    <definedName name="R_MêsPref11">#REF!</definedName>
    <definedName name="R_MêsPref12" localSheetId="5">#REF!</definedName>
    <definedName name="R_MêsPref12" localSheetId="6">#REF!</definedName>
    <definedName name="R_MêsPref12" localSheetId="9">#REF!</definedName>
    <definedName name="R_MêsPref12" localSheetId="10">#REF!</definedName>
    <definedName name="R_MêsPref12" localSheetId="11">#REF!</definedName>
    <definedName name="R_MêsPref12" localSheetId="13">#REF!</definedName>
    <definedName name="R_MêsPref12" localSheetId="14">#REF!</definedName>
    <definedName name="R_MêsPref12" localSheetId="15">#REF!</definedName>
    <definedName name="R_MêsPref12" localSheetId="16">#REF!</definedName>
    <definedName name="R_MêsPref12" localSheetId="17">#REF!</definedName>
    <definedName name="R_MêsPref12" localSheetId="19">#REF!</definedName>
    <definedName name="R_MêsPref12">#REF!</definedName>
    <definedName name="R_MêsPref21" localSheetId="5">#REF!</definedName>
    <definedName name="R_MêsPref21" localSheetId="6">#REF!</definedName>
    <definedName name="R_MêsPref21" localSheetId="9">#REF!</definedName>
    <definedName name="R_MêsPref21" localSheetId="10">#REF!</definedName>
    <definedName name="R_MêsPref21" localSheetId="11">#REF!</definedName>
    <definedName name="R_MêsPref21" localSheetId="13">#REF!</definedName>
    <definedName name="R_MêsPref21" localSheetId="14">#REF!</definedName>
    <definedName name="R_MêsPref21" localSheetId="15">#REF!</definedName>
    <definedName name="R_MêsPref21" localSheetId="16">#REF!</definedName>
    <definedName name="R_MêsPref21" localSheetId="17">#REF!</definedName>
    <definedName name="R_MêsPref21" localSheetId="19">#REF!</definedName>
    <definedName name="R_MêsPref21">#REF!</definedName>
    <definedName name="R_MêsPref22" localSheetId="5">#REF!</definedName>
    <definedName name="R_MêsPref22" localSheetId="6">#REF!</definedName>
    <definedName name="R_MêsPref22" localSheetId="9">#REF!</definedName>
    <definedName name="R_MêsPref22" localSheetId="10">#REF!</definedName>
    <definedName name="R_MêsPref22" localSheetId="11">#REF!</definedName>
    <definedName name="R_MêsPref22" localSheetId="13">#REF!</definedName>
    <definedName name="R_MêsPref22" localSheetId="14">#REF!</definedName>
    <definedName name="R_MêsPref22" localSheetId="15">#REF!</definedName>
    <definedName name="R_MêsPref22" localSheetId="16">#REF!</definedName>
    <definedName name="R_MêsPref22" localSheetId="17">#REF!</definedName>
    <definedName name="R_MêsPref22" localSheetId="19">#REF!</definedName>
    <definedName name="R_MêsPref22">#REF!</definedName>
    <definedName name="R_MêsVicePref11" localSheetId="5">#REF!</definedName>
    <definedName name="R_MêsVicePref11" localSheetId="6">#REF!</definedName>
    <definedName name="R_MêsVicePref11" localSheetId="9">#REF!</definedName>
    <definedName name="R_MêsVicePref11" localSheetId="10">#REF!</definedName>
    <definedName name="R_MêsVicePref11" localSheetId="11">#REF!</definedName>
    <definedName name="R_MêsVicePref11" localSheetId="13">#REF!</definedName>
    <definedName name="R_MêsVicePref11" localSheetId="14">#REF!</definedName>
    <definedName name="R_MêsVicePref11" localSheetId="15">#REF!</definedName>
    <definedName name="R_MêsVicePref11" localSheetId="16">#REF!</definedName>
    <definedName name="R_MêsVicePref11" localSheetId="17">#REF!</definedName>
    <definedName name="R_MêsVicePref11" localSheetId="19">#REF!</definedName>
    <definedName name="R_MêsVicePref11">#REF!</definedName>
    <definedName name="R_MêsVicePref12" localSheetId="5">#REF!</definedName>
    <definedName name="R_MêsVicePref12" localSheetId="6">#REF!</definedName>
    <definedName name="R_MêsVicePref12" localSheetId="9">#REF!</definedName>
    <definedName name="R_MêsVicePref12" localSheetId="10">#REF!</definedName>
    <definedName name="R_MêsVicePref12" localSheetId="11">#REF!</definedName>
    <definedName name="R_MêsVicePref12" localSheetId="13">#REF!</definedName>
    <definedName name="R_MêsVicePref12" localSheetId="14">#REF!</definedName>
    <definedName name="R_MêsVicePref12" localSheetId="15">#REF!</definedName>
    <definedName name="R_MêsVicePref12" localSheetId="16">#REF!</definedName>
    <definedName name="R_MêsVicePref12" localSheetId="17">#REF!</definedName>
    <definedName name="R_MêsVicePref12" localSheetId="19">#REF!</definedName>
    <definedName name="R_MêsVicePref12">#REF!</definedName>
    <definedName name="R_MêsVicePref21" localSheetId="5">#REF!</definedName>
    <definedName name="R_MêsVicePref21" localSheetId="6">#REF!</definedName>
    <definedName name="R_MêsVicePref21" localSheetId="9">#REF!</definedName>
    <definedName name="R_MêsVicePref21" localSheetId="10">#REF!</definedName>
    <definedName name="R_MêsVicePref21" localSheetId="11">#REF!</definedName>
    <definedName name="R_MêsVicePref21" localSheetId="13">#REF!</definedName>
    <definedName name="R_MêsVicePref21" localSheetId="14">#REF!</definedName>
    <definedName name="R_MêsVicePref21" localSheetId="15">#REF!</definedName>
    <definedName name="R_MêsVicePref21" localSheetId="16">#REF!</definedName>
    <definedName name="R_MêsVicePref21" localSheetId="17">#REF!</definedName>
    <definedName name="R_MêsVicePref21" localSheetId="19">#REF!</definedName>
    <definedName name="R_MêsVicePref21">#REF!</definedName>
    <definedName name="R_MêsVicePref22" localSheetId="5">#REF!</definedName>
    <definedName name="R_MêsVicePref22" localSheetId="6">#REF!</definedName>
    <definedName name="R_MêsVicePref22" localSheetId="9">#REF!</definedName>
    <definedName name="R_MêsVicePref22" localSheetId="10">#REF!</definedName>
    <definedName name="R_MêsVicePref22" localSheetId="11">#REF!</definedName>
    <definedName name="R_MêsVicePref22" localSheetId="13">#REF!</definedName>
    <definedName name="R_MêsVicePref22" localSheetId="14">#REF!</definedName>
    <definedName name="R_MêsVicePref22" localSheetId="15">#REF!</definedName>
    <definedName name="R_MêsVicePref22" localSheetId="16">#REF!</definedName>
    <definedName name="R_MêsVicePref22" localSheetId="17">#REF!</definedName>
    <definedName name="R_MêsVicePref22" localSheetId="19">#REF!</definedName>
    <definedName name="R_MêsVicePref22">#REF!</definedName>
    <definedName name="R_MudançaGestor" localSheetId="5">#REF!</definedName>
    <definedName name="R_MudançaGestor" localSheetId="6">#REF!</definedName>
    <definedName name="R_MudançaGestor" localSheetId="9">#REF!</definedName>
    <definedName name="R_MudançaGestor" localSheetId="10">#REF!</definedName>
    <definedName name="R_MudançaGestor" localSheetId="11">#REF!</definedName>
    <definedName name="R_MudançaGestor" localSheetId="13">#REF!</definedName>
    <definedName name="R_MudançaGestor" localSheetId="14">#REF!</definedName>
    <definedName name="R_MudançaGestor" localSheetId="15">#REF!</definedName>
    <definedName name="R_MudançaGestor" localSheetId="16">#REF!</definedName>
    <definedName name="R_MudançaGestor" localSheetId="17">#REF!</definedName>
    <definedName name="R_MudançaGestor" localSheetId="19">#REF!</definedName>
    <definedName name="R_MudançaGestor">#REF!</definedName>
    <definedName name="R_MudançaGestorNão">#REF!</definedName>
    <definedName name="R_MudançaGestorSim">#REF!</definedName>
    <definedName name="R_Prefeito" localSheetId="5">#REF!</definedName>
    <definedName name="R_Prefeito" localSheetId="6">#REF!</definedName>
    <definedName name="R_Prefeito" localSheetId="9">#REF!</definedName>
    <definedName name="R_Prefeito" localSheetId="10">#REF!</definedName>
    <definedName name="R_Prefeito" localSheetId="11">#REF!</definedName>
    <definedName name="R_Prefeito" localSheetId="13">#REF!</definedName>
    <definedName name="R_Prefeito" localSheetId="14">#REF!</definedName>
    <definedName name="R_Prefeito" localSheetId="15">#REF!</definedName>
    <definedName name="R_Prefeito" localSheetId="16">#REF!</definedName>
    <definedName name="R_Prefeito" localSheetId="17">#REF!</definedName>
    <definedName name="R_Prefeito" localSheetId="19">#REF!</definedName>
    <definedName name="R_Prefeito" localSheetId="1">'[5]BD Geral'!#REF!</definedName>
    <definedName name="R_Prefeito">#REF!</definedName>
    <definedName name="R_Prefeito01" localSheetId="5">#REF!</definedName>
    <definedName name="R_Prefeito01" localSheetId="6">#REF!</definedName>
    <definedName name="R_Prefeito01" localSheetId="9">#REF!</definedName>
    <definedName name="R_Prefeito01" localSheetId="10">#REF!</definedName>
    <definedName name="R_Prefeito01" localSheetId="11">#REF!</definedName>
    <definedName name="R_Prefeito01" localSheetId="13">#REF!</definedName>
    <definedName name="R_Prefeito01" localSheetId="14">#REF!</definedName>
    <definedName name="R_Prefeito01" localSheetId="15">#REF!</definedName>
    <definedName name="R_Prefeito01" localSheetId="16">#REF!</definedName>
    <definedName name="R_Prefeito01" localSheetId="17">#REF!</definedName>
    <definedName name="R_Prefeito01" localSheetId="19">#REF!</definedName>
    <definedName name="R_Prefeito01" localSheetId="1">'[5]BD Geral'!#REF!</definedName>
    <definedName name="R_Prefeito01">#REF!</definedName>
    <definedName name="R_Prefeito1">#REF!</definedName>
    <definedName name="R_Prefeito2">#REF!</definedName>
    <definedName name="R_Prefeitura" localSheetId="17">'SUM'!#REF!</definedName>
    <definedName name="R_Prefeitura" localSheetId="19">'SUM'!#REF!</definedName>
    <definedName name="R_Prefeitura">'SUM'!#REF!</definedName>
    <definedName name="R_Responsável">#REF!</definedName>
    <definedName name="R_Telefone">#REF!</definedName>
    <definedName name="R_TextBoxCPFPref1" localSheetId="5">#REF!</definedName>
    <definedName name="R_TextBoxCPFPref1" localSheetId="6">#REF!</definedName>
    <definedName name="R_TextBoxCPFPref1" localSheetId="9">#REF!</definedName>
    <definedName name="R_TextBoxCPFPref1" localSheetId="10">#REF!</definedName>
    <definedName name="R_TextBoxCPFPref1" localSheetId="11">#REF!</definedName>
    <definedName name="R_TextBoxCPFPref1" localSheetId="13">#REF!</definedName>
    <definedName name="R_TextBoxCPFPref1" localSheetId="14">#REF!</definedName>
    <definedName name="R_TextBoxCPFPref1" localSheetId="15">#REF!</definedName>
    <definedName name="R_TextBoxCPFPref1" localSheetId="16">#REF!</definedName>
    <definedName name="R_TextBoxCPFPref1" localSheetId="17">#REF!</definedName>
    <definedName name="R_TextBoxCPFPref1" localSheetId="19">#REF!</definedName>
    <definedName name="R_TextBoxCPFPref1" localSheetId="1">'[5]BD Geral'!#REF!</definedName>
    <definedName name="R_TextBoxCPFPref1">#REF!</definedName>
    <definedName name="R_TextBoxEstCivilPref1" localSheetId="5">#REF!</definedName>
    <definedName name="R_TextBoxEstCivilPref1" localSheetId="6">#REF!</definedName>
    <definedName name="R_TextBoxEstCivilPref1" localSheetId="9">#REF!</definedName>
    <definedName name="R_TextBoxEstCivilPref1" localSheetId="10">#REF!</definedName>
    <definedName name="R_TextBoxEstCivilPref1" localSheetId="11">#REF!</definedName>
    <definedName name="R_TextBoxEstCivilPref1" localSheetId="13">#REF!</definedName>
    <definedName name="R_TextBoxEstCivilPref1" localSheetId="14">#REF!</definedName>
    <definedName name="R_TextBoxEstCivilPref1" localSheetId="15">#REF!</definedName>
    <definedName name="R_TextBoxEstCivilPref1" localSheetId="16">#REF!</definedName>
    <definedName name="R_TextBoxEstCivilPref1" localSheetId="17">#REF!</definedName>
    <definedName name="R_TextBoxEstCivilPref1" localSheetId="19">#REF!</definedName>
    <definedName name="R_TextBoxEstCivilPref1" localSheetId="1">'[5]BD Geral'!#REF!</definedName>
    <definedName name="R_TextBoxEstCivilPref1">#REF!</definedName>
    <definedName name="R_VicePrefeito" localSheetId="5">#REF!</definedName>
    <definedName name="R_VicePrefeito" localSheetId="6">#REF!</definedName>
    <definedName name="R_VicePrefeito" localSheetId="9">#REF!</definedName>
    <definedName name="R_VicePrefeito" localSheetId="10">#REF!</definedName>
    <definedName name="R_VicePrefeito" localSheetId="11">#REF!</definedName>
    <definedName name="R_VicePrefeito" localSheetId="13">#REF!</definedName>
    <definedName name="R_VicePrefeito" localSheetId="14">#REF!</definedName>
    <definedName name="R_VicePrefeito" localSheetId="15">#REF!</definedName>
    <definedName name="R_VicePrefeito" localSheetId="16">#REF!</definedName>
    <definedName name="R_VicePrefeito" localSheetId="17">#REF!</definedName>
    <definedName name="R_VicePrefeito" localSheetId="19">#REF!</definedName>
    <definedName name="R_VicePrefeito" localSheetId="1">'[5]BD Geral'!#REF!</definedName>
    <definedName name="R_VicePrefeito">#REF!</definedName>
    <definedName name="R_VicePrefeito1">#REF!</definedName>
    <definedName name="R_VicePrefeito2">#REF!</definedName>
    <definedName name="Rec_Arr_Homo" localSheetId="6">'04'!#REF!</definedName>
    <definedName name="Rec_Arr_Homo">#REF!</definedName>
    <definedName name="Rec_Prop_Orç_Homo">#REF!</definedName>
    <definedName name="RecCódFonte" localSheetId="5">'[3]receitas'!#REF!</definedName>
    <definedName name="RecCódFonte" localSheetId="6">'[3]receitas'!#REF!</definedName>
    <definedName name="RecCódFonte" localSheetId="9">'[3]receitas'!#REF!</definedName>
    <definedName name="RecCódFonte" localSheetId="10">'[3]receitas'!#REF!</definedName>
    <definedName name="RecCódFonte" localSheetId="11">'[3]receitas'!#REF!</definedName>
    <definedName name="RecCódFonte" localSheetId="13">'[3]receitas'!#REF!</definedName>
    <definedName name="RecCódFonte" localSheetId="14">'[3]receitas'!#REF!</definedName>
    <definedName name="RecCódFonte" localSheetId="15">'[3]receitas'!#REF!</definedName>
    <definedName name="RecCódFonte" localSheetId="16">'[3]receitas'!#REF!</definedName>
    <definedName name="RecCódFonte" localSheetId="17">'[3]receitas'!#REF!</definedName>
    <definedName name="RecCódFonte" localSheetId="19">'[3]receitas'!#REF!</definedName>
    <definedName name="RecCódFonte">'[3]receitas'!#REF!</definedName>
    <definedName name="ReceitaObsFinal" localSheetId="5">'[3]receitas'!#REF!</definedName>
    <definedName name="ReceitaObsFinal" localSheetId="6">'[3]receitas'!#REF!</definedName>
    <definedName name="ReceitaObsFinal" localSheetId="9">'[3]receitas'!#REF!</definedName>
    <definedName name="ReceitaObsFinal" localSheetId="10">'[3]receitas'!#REF!</definedName>
    <definedName name="ReceitaObsFinal" localSheetId="11">'[3]receitas'!#REF!</definedName>
    <definedName name="ReceitaObsFinal" localSheetId="13">'[3]receitas'!#REF!</definedName>
    <definedName name="ReceitaObsFinal" localSheetId="14">'[3]receitas'!#REF!</definedName>
    <definedName name="ReceitaObsFinal" localSheetId="15">'[3]receitas'!#REF!</definedName>
    <definedName name="ReceitaObsFinal" localSheetId="16">'[3]receitas'!#REF!</definedName>
    <definedName name="ReceitaObsFinal" localSheetId="17">'[3]receitas'!#REF!</definedName>
    <definedName name="ReceitaObsFinal" localSheetId="19">'[3]receitas'!#REF!</definedName>
    <definedName name="ReceitaObsFinal">'[3]receitas'!#REF!</definedName>
    <definedName name="RecFonte" localSheetId="5">'[3]receitas'!#REF!</definedName>
    <definedName name="RecFonte" localSheetId="6">'[3]receitas'!#REF!</definedName>
    <definedName name="RecFonte" localSheetId="9">'[3]receitas'!#REF!</definedName>
    <definedName name="RecFonte" localSheetId="10">'[3]receitas'!#REF!</definedName>
    <definedName name="RecFonte" localSheetId="11">'[3]receitas'!#REF!</definedName>
    <definedName name="RecFonte" localSheetId="13">'[3]receitas'!#REF!</definedName>
    <definedName name="RecFonte" localSheetId="14">'[3]receitas'!#REF!</definedName>
    <definedName name="RecFonte" localSheetId="15">'[3]receitas'!#REF!</definedName>
    <definedName name="RecFonte" localSheetId="16">'[3]receitas'!#REF!</definedName>
    <definedName name="RecFonte" localSheetId="17">'[3]receitas'!#REF!</definedName>
    <definedName name="RecFonte" localSheetId="19">'[3]receitas'!#REF!</definedName>
    <definedName name="RecFonte">'[3]receitas'!#REF!</definedName>
    <definedName name="RecomRelatorioFim" localSheetId="5">'[3]Recomendações'!#REF!</definedName>
    <definedName name="RecomRelatorioFim" localSheetId="6">'[3]Recomendações'!#REF!</definedName>
    <definedName name="RecomRelatorioFim" localSheetId="9">'[3]Recomendações'!#REF!</definedName>
    <definedName name="RecomRelatorioFim" localSheetId="10">'[3]Recomendações'!#REF!</definedName>
    <definedName name="RecomRelatorioFim" localSheetId="11">'[3]Recomendações'!#REF!</definedName>
    <definedName name="RecomRelatorioFim" localSheetId="13">'[3]Recomendações'!#REF!</definedName>
    <definedName name="RecomRelatorioFim" localSheetId="14">'[3]Recomendações'!#REF!</definedName>
    <definedName name="RecomRelatorioFim" localSheetId="15">'[3]Recomendações'!#REF!</definedName>
    <definedName name="RecomRelatorioFim" localSheetId="16">'[3]Recomendações'!#REF!</definedName>
    <definedName name="RecomRelatorioFim" localSheetId="17">'[3]Recomendações'!#REF!</definedName>
    <definedName name="RecomRelatorioFim" localSheetId="19">'[3]Recomendações'!#REF!</definedName>
    <definedName name="RecomRelatorioFim">'[3]Recomendações'!#REF!</definedName>
    <definedName name="RecomTeste">#REF!</definedName>
    <definedName name="RecomTeste2">#REF!</definedName>
    <definedName name="RecomTeste3">#REF!</definedName>
    <definedName name="ResFinanceiroR" localSheetId="5">'[3]DadosPA'!#REF!</definedName>
    <definedName name="ResFinanceiroR" localSheetId="6">'[3]DadosPA'!#REF!</definedName>
    <definedName name="ResFinanceiroR" localSheetId="9">'[3]DadosPA'!#REF!</definedName>
    <definedName name="ResFinanceiroR" localSheetId="10">'[3]DadosPA'!#REF!</definedName>
    <definedName name="ResFinanceiroR" localSheetId="11">'[3]DadosPA'!#REF!</definedName>
    <definedName name="ResFinanceiroR" localSheetId="13">'[3]DadosPA'!#REF!</definedName>
    <definedName name="ResFinanceiroR" localSheetId="14">'[3]DadosPA'!#REF!</definedName>
    <definedName name="ResFinanceiroR" localSheetId="15">'[3]DadosPA'!#REF!</definedName>
    <definedName name="ResFinanceiroR" localSheetId="16">'[3]DadosPA'!#REF!</definedName>
    <definedName name="ResFinanceiroR" localSheetId="17">'[3]DadosPA'!#REF!</definedName>
    <definedName name="ResFinanceiroR" localSheetId="19">'[3]DadosPA'!#REF!</definedName>
    <definedName name="ResFinanceiroR">'[3]DadosPA'!#REF!</definedName>
    <definedName name="Resp_Homo" localSheetId="5">'01'!#REF!</definedName>
    <definedName name="Resp_Homo" localSheetId="9">'01'!#REF!</definedName>
    <definedName name="Resp_Homo" localSheetId="10">'01'!#REF!</definedName>
    <definedName name="Resp_Homo" localSheetId="11">'01'!#REF!</definedName>
    <definedName name="Resp_Homo" localSheetId="13">'01'!#REF!</definedName>
    <definedName name="Resp_Homo" localSheetId="14">'01'!#REF!</definedName>
    <definedName name="Resp_Homo" localSheetId="15">'01'!#REF!</definedName>
    <definedName name="Resp_Homo" localSheetId="16">'01'!#REF!</definedName>
    <definedName name="Resp_Homo" localSheetId="17">'01'!#REF!</definedName>
    <definedName name="Resp_Homo" localSheetId="19">'01'!#REF!</definedName>
    <definedName name="Resp_Homo">'01'!#REF!</definedName>
    <definedName name="responsáveis">#REF!</definedName>
    <definedName name="ResponsáveisLista" localSheetId="5">'[3]tabelas'!#REF!</definedName>
    <definedName name="ResponsáveisLista" localSheetId="6">'[3]tabelas'!#REF!</definedName>
    <definedName name="ResponsáveisLista" localSheetId="9">'[3]tabelas'!#REF!</definedName>
    <definedName name="ResponsáveisLista" localSheetId="10">'[3]tabelas'!#REF!</definedName>
    <definedName name="ResponsáveisLista" localSheetId="11">'[3]tabelas'!#REF!</definedName>
    <definedName name="ResponsáveisLista" localSheetId="13">'[3]tabelas'!#REF!</definedName>
    <definedName name="ResponsáveisLista" localSheetId="14">'[3]tabelas'!#REF!</definedName>
    <definedName name="ResponsáveisLista" localSheetId="15">'[3]tabelas'!#REF!</definedName>
    <definedName name="ResponsáveisLista" localSheetId="16">'[3]tabelas'!#REF!</definedName>
    <definedName name="ResponsáveisLista" localSheetId="17">'[3]tabelas'!#REF!</definedName>
    <definedName name="ResponsáveisLista" localSheetId="19">'[3]tabelas'!#REF!</definedName>
    <definedName name="ResponsáveisLista">'[3]tabelas'!#REF!</definedName>
    <definedName name="RREO1QModelo" localSheetId="5">'[3]DadosPA'!#REF!</definedName>
    <definedName name="RREO1QModelo" localSheetId="6">'[3]DadosPA'!#REF!</definedName>
    <definedName name="RREO1QModelo" localSheetId="9">'[3]DadosPA'!#REF!</definedName>
    <definedName name="RREO1QModelo" localSheetId="10">'[3]DadosPA'!#REF!</definedName>
    <definedName name="RREO1QModelo" localSheetId="11">'[3]DadosPA'!#REF!</definedName>
    <definedName name="RREO1QModelo" localSheetId="13">'[3]DadosPA'!#REF!</definedName>
    <definedName name="RREO1QModelo" localSheetId="14">'[3]DadosPA'!#REF!</definedName>
    <definedName name="RREO1QModelo" localSheetId="15">'[3]DadosPA'!#REF!</definedName>
    <definedName name="RREO1QModelo" localSheetId="16">'[3]DadosPA'!#REF!</definedName>
    <definedName name="RREO1QModelo" localSheetId="17">'[3]DadosPA'!#REF!</definedName>
    <definedName name="RREO1QModelo" localSheetId="19">'[3]DadosPA'!#REF!</definedName>
    <definedName name="RREO1QModelo">'[3]DadosPA'!#REF!</definedName>
    <definedName name="RREO2QModelo" localSheetId="5">'[3]DadosPA'!#REF!</definedName>
    <definedName name="RREO2QModelo" localSheetId="6">'[3]DadosPA'!#REF!</definedName>
    <definedName name="RREO2QModelo" localSheetId="9">'[3]DadosPA'!#REF!</definedName>
    <definedName name="RREO2QModelo" localSheetId="10">'[3]DadosPA'!#REF!</definedName>
    <definedName name="RREO2QModelo" localSheetId="11">'[3]DadosPA'!#REF!</definedName>
    <definedName name="RREO2QModelo" localSheetId="13">'[3]DadosPA'!#REF!</definedName>
    <definedName name="RREO2QModelo" localSheetId="14">'[3]DadosPA'!#REF!</definedName>
    <definedName name="RREO2QModelo" localSheetId="15">'[3]DadosPA'!#REF!</definedName>
    <definedName name="RREO2QModelo" localSheetId="16">'[3]DadosPA'!#REF!</definedName>
    <definedName name="RREO2QModelo" localSheetId="17">'[3]DadosPA'!#REF!</definedName>
    <definedName name="RREO2QModelo" localSheetId="19">'[3]DadosPA'!#REF!</definedName>
    <definedName name="RREO2QModelo">'[3]DadosPA'!#REF!</definedName>
    <definedName name="RREO3QModelo" localSheetId="5">'[3]DadosPA'!#REF!</definedName>
    <definedName name="RREO3QModelo" localSheetId="6">'[3]DadosPA'!#REF!</definedName>
    <definedName name="RREO3QModelo" localSheetId="9">'[3]DadosPA'!#REF!</definedName>
    <definedName name="RREO3QModelo" localSheetId="10">'[3]DadosPA'!#REF!</definedName>
    <definedName name="RREO3QModelo" localSheetId="11">'[3]DadosPA'!#REF!</definedName>
    <definedName name="RREO3QModelo" localSheetId="13">'[3]DadosPA'!#REF!</definedName>
    <definedName name="RREO3QModelo" localSheetId="14">'[3]DadosPA'!#REF!</definedName>
    <definedName name="RREO3QModelo" localSheetId="15">'[3]DadosPA'!#REF!</definedName>
    <definedName name="RREO3QModelo" localSheetId="16">'[3]DadosPA'!#REF!</definedName>
    <definedName name="RREO3QModelo" localSheetId="17">'[3]DadosPA'!#REF!</definedName>
    <definedName name="RREO3QModelo" localSheetId="19">'[3]DadosPA'!#REF!</definedName>
    <definedName name="RREO3QModelo">'[3]DadosPA'!#REF!</definedName>
    <definedName name="RREO4QModelo" localSheetId="5">'[3]DadosPA'!#REF!</definedName>
    <definedName name="RREO4QModelo" localSheetId="6">'[3]DadosPA'!#REF!</definedName>
    <definedName name="RREO4QModelo" localSheetId="9">'[3]DadosPA'!#REF!</definedName>
    <definedName name="RREO4QModelo" localSheetId="10">'[3]DadosPA'!#REF!</definedName>
    <definedName name="RREO4QModelo" localSheetId="11">'[3]DadosPA'!#REF!</definedName>
    <definedName name="RREO4QModelo" localSheetId="13">'[3]DadosPA'!#REF!</definedName>
    <definedName name="RREO4QModelo" localSheetId="14">'[3]DadosPA'!#REF!</definedName>
    <definedName name="RREO4QModelo" localSheetId="15">'[3]DadosPA'!#REF!</definedName>
    <definedName name="RREO4QModelo" localSheetId="16">'[3]DadosPA'!#REF!</definedName>
    <definedName name="RREO4QModelo" localSheetId="17">'[3]DadosPA'!#REF!</definedName>
    <definedName name="RREO4QModelo" localSheetId="19">'[3]DadosPA'!#REF!</definedName>
    <definedName name="RREO4QModelo">'[3]DadosPA'!#REF!</definedName>
    <definedName name="RREO5QModelo" localSheetId="5">'[3]DadosPA'!#REF!</definedName>
    <definedName name="RREO5QModelo" localSheetId="6">'[3]DadosPA'!#REF!</definedName>
    <definedName name="RREO5QModelo" localSheetId="9">'[3]DadosPA'!#REF!</definedName>
    <definedName name="RREO5QModelo" localSheetId="10">'[3]DadosPA'!#REF!</definedName>
    <definedName name="RREO5QModelo" localSheetId="11">'[3]DadosPA'!#REF!</definedName>
    <definedName name="RREO5QModelo" localSheetId="13">'[3]DadosPA'!#REF!</definedName>
    <definedName name="RREO5QModelo" localSheetId="14">'[3]DadosPA'!#REF!</definedName>
    <definedName name="RREO5QModelo" localSheetId="15">'[3]DadosPA'!#REF!</definedName>
    <definedName name="RREO5QModelo" localSheetId="16">'[3]DadosPA'!#REF!</definedName>
    <definedName name="RREO5QModelo" localSheetId="17">'[3]DadosPA'!#REF!</definedName>
    <definedName name="RREO5QModelo" localSheetId="19">'[3]DadosPA'!#REF!</definedName>
    <definedName name="RREO5QModelo">'[3]DadosPA'!#REF!</definedName>
    <definedName name="RREO6QModelo" localSheetId="5">'[3]DadosPA'!#REF!</definedName>
    <definedName name="RREO6QModelo" localSheetId="6">'[3]DadosPA'!#REF!</definedName>
    <definedName name="RREO6QModelo" localSheetId="9">'[3]DadosPA'!#REF!</definedName>
    <definedName name="RREO6QModelo" localSheetId="10">'[3]DadosPA'!#REF!</definedName>
    <definedName name="RREO6QModelo" localSheetId="11">'[3]DadosPA'!#REF!</definedName>
    <definedName name="RREO6QModelo" localSheetId="13">'[3]DadosPA'!#REF!</definedName>
    <definedName name="RREO6QModelo" localSheetId="14">'[3]DadosPA'!#REF!</definedName>
    <definedName name="RREO6QModelo" localSheetId="15">'[3]DadosPA'!#REF!</definedName>
    <definedName name="RREO6QModelo" localSheetId="16">'[3]DadosPA'!#REF!</definedName>
    <definedName name="RREO6QModelo" localSheetId="17">'[3]DadosPA'!#REF!</definedName>
    <definedName name="RREO6QModelo" localSheetId="19">'[3]DadosPA'!#REF!</definedName>
    <definedName name="RREO6QModelo">'[3]DadosPA'!#REF!</definedName>
    <definedName name="rrrrrrrrrrrrr" localSheetId="5">'[3]BD Equipes'!#REF!</definedName>
    <definedName name="rrrrrrrrrrrrr" localSheetId="6">'[3]BD Equipes'!#REF!</definedName>
    <definedName name="rrrrrrrrrrrrr" localSheetId="9">'[3]BD Equipes'!#REF!</definedName>
    <definedName name="rrrrrrrrrrrrr" localSheetId="10">'[3]BD Equipes'!#REF!</definedName>
    <definedName name="rrrrrrrrrrrrr" localSheetId="11">'[3]BD Equipes'!#REF!</definedName>
    <definedName name="rrrrrrrrrrrrr" localSheetId="13">'[3]BD Equipes'!#REF!</definedName>
    <definedName name="rrrrrrrrrrrrr" localSheetId="14">'[3]BD Equipes'!#REF!</definedName>
    <definedName name="rrrrrrrrrrrrr" localSheetId="15">'[3]BD Equipes'!#REF!</definedName>
    <definedName name="rrrrrrrrrrrrr" localSheetId="16">'[3]BD Equipes'!#REF!</definedName>
    <definedName name="rrrrrrrrrrrrr" localSheetId="17">'[3]BD Equipes'!#REF!</definedName>
    <definedName name="rrrrrrrrrrrrr" localSheetId="19">'[3]BD Equipes'!#REF!</definedName>
    <definedName name="rrrrrrrrrrrrr">'[3]BD Equipes'!#REF!</definedName>
    <definedName name="ScrollOrd" localSheetId="5">'[3]tabelas'!#REF!</definedName>
    <definedName name="ScrollOrd" localSheetId="6">'[3]tabelas'!#REF!</definedName>
    <definedName name="ScrollOrd" localSheetId="9">'[3]tabelas'!#REF!</definedName>
    <definedName name="ScrollOrd" localSheetId="10">'[3]tabelas'!#REF!</definedName>
    <definedName name="ScrollOrd" localSheetId="11">'[3]tabelas'!#REF!</definedName>
    <definedName name="ScrollOrd" localSheetId="13">'[3]tabelas'!#REF!</definedName>
    <definedName name="ScrollOrd" localSheetId="14">'[3]tabelas'!#REF!</definedName>
    <definedName name="ScrollOrd" localSheetId="15">'[3]tabelas'!#REF!</definedName>
    <definedName name="ScrollOrd" localSheetId="16">'[3]tabelas'!#REF!</definedName>
    <definedName name="ScrollOrd" localSheetId="17">'[3]tabelas'!#REF!</definedName>
    <definedName name="ScrollOrd" localSheetId="19">'[3]tabelas'!#REF!</definedName>
    <definedName name="ScrollOrd">'[3]tabelas'!#REF!</definedName>
    <definedName name="SFBancário" localSheetId="5">'[3]DadosPA'!#REF!</definedName>
    <definedName name="SFBancário" localSheetId="6">'[3]DadosPA'!#REF!</definedName>
    <definedName name="SFBancário" localSheetId="9">'[3]DadosPA'!#REF!</definedName>
    <definedName name="SFBancário" localSheetId="10">'[3]DadosPA'!#REF!</definedName>
    <definedName name="SFBancário" localSheetId="11">'[3]DadosPA'!#REF!</definedName>
    <definedName name="SFBancário" localSheetId="13">'[3]DadosPA'!#REF!</definedName>
    <definedName name="SFBancário" localSheetId="14">'[3]DadosPA'!#REF!</definedName>
    <definedName name="SFBancário" localSheetId="15">'[3]DadosPA'!#REF!</definedName>
    <definedName name="SFBancário" localSheetId="16">'[3]DadosPA'!#REF!</definedName>
    <definedName name="SFBancário" localSheetId="17">'[3]DadosPA'!#REF!</definedName>
    <definedName name="SFBancário" localSheetId="19">'[3]DadosPA'!#REF!</definedName>
    <definedName name="SFBancário">'[3]DadosPA'!#REF!</definedName>
    <definedName name="SIBancário" localSheetId="5">'[3]DadosPA'!#REF!</definedName>
    <definedName name="SIBancário" localSheetId="6">'[3]DadosPA'!#REF!</definedName>
    <definedName name="SIBancário" localSheetId="9">'[3]DadosPA'!#REF!</definedName>
    <definedName name="SIBancário" localSheetId="10">'[3]DadosPA'!#REF!</definedName>
    <definedName name="SIBancário" localSheetId="11">'[3]DadosPA'!#REF!</definedName>
    <definedName name="SIBancário" localSheetId="13">'[3]DadosPA'!#REF!</definedName>
    <definedName name="SIBancário" localSheetId="14">'[3]DadosPA'!#REF!</definedName>
    <definedName name="SIBancário" localSheetId="15">'[3]DadosPA'!#REF!</definedName>
    <definedName name="SIBancário" localSheetId="16">'[3]DadosPA'!#REF!</definedName>
    <definedName name="SIBancário" localSheetId="17">'[3]DadosPA'!#REF!</definedName>
    <definedName name="SIBancário" localSheetId="19">'[3]DadosPA'!#REF!</definedName>
    <definedName name="SIBancário">'[3]DadosPA'!#REF!</definedName>
    <definedName name="StatusGeral" localSheetId="5">'SUM'!#REF!</definedName>
    <definedName name="StatusGeral" localSheetId="9">'SUM'!#REF!</definedName>
    <definedName name="StatusGeral" localSheetId="10">'SUM'!#REF!</definedName>
    <definedName name="StatusGeral" localSheetId="11">'SUM'!#REF!</definedName>
    <definedName name="StatusGeral" localSheetId="13">'SUM'!#REF!</definedName>
    <definedName name="StatusGeral" localSheetId="14">'SUM'!#REF!</definedName>
    <definedName name="StatusGeral" localSheetId="15">'SUM'!#REF!</definedName>
    <definedName name="StatusGeral" localSheetId="16">'SUM'!#REF!</definedName>
    <definedName name="StatusGeral" localSheetId="17">'SUM'!#REF!</definedName>
    <definedName name="StatusGeral" localSheetId="19">'SUM'!#REF!</definedName>
    <definedName name="StatusGeral">'SUM'!#REF!</definedName>
    <definedName name="StatusGeral2" localSheetId="5">'SUM'!#REF!</definedName>
    <definedName name="StatusGeral2" localSheetId="9">'SUM'!#REF!</definedName>
    <definedName name="StatusGeral2" localSheetId="10">'SUM'!#REF!</definedName>
    <definedName name="StatusGeral2" localSheetId="11">'SUM'!#REF!</definedName>
    <definedName name="StatusGeral2" localSheetId="13">'SUM'!#REF!</definedName>
    <definedName name="StatusGeral2" localSheetId="14">'SUM'!#REF!</definedName>
    <definedName name="StatusGeral2" localSheetId="15">'SUM'!#REF!</definedName>
    <definedName name="StatusGeral2" localSheetId="16">'SUM'!#REF!</definedName>
    <definedName name="StatusGeral2" localSheetId="17">'SUM'!#REF!</definedName>
    <definedName name="StatusGeral2" localSheetId="19">'SUM'!#REF!</definedName>
    <definedName name="StatusGeral2">'SUM'!#REF!</definedName>
    <definedName name="Sumario" localSheetId="5">'SUM'!#REF!</definedName>
    <definedName name="Sumario" localSheetId="6">'SUM'!#REF!</definedName>
    <definedName name="Sumario" localSheetId="9">'SUM'!#REF!</definedName>
    <definedName name="Sumario" localSheetId="10">'SUM'!#REF!</definedName>
    <definedName name="Sumario" localSheetId="11">'SUM'!#REF!</definedName>
    <definedName name="Sumario" localSheetId="13">'SUM'!#REF!</definedName>
    <definedName name="Sumario" localSheetId="14">'SUM'!#REF!</definedName>
    <definedName name="Sumario" localSheetId="15">'SUM'!#REF!</definedName>
    <definedName name="Sumario" localSheetId="16">'SUM'!#REF!</definedName>
    <definedName name="Sumario" localSheetId="17">'SUM'!#REF!</definedName>
    <definedName name="Sumario" localSheetId="19">'SUM'!#REF!</definedName>
    <definedName name="Sumario">'SUM'!#REF!</definedName>
    <definedName name="Sumário" localSheetId="5">'SUM'!#REF!</definedName>
    <definedName name="Sumário" localSheetId="9">'SUM'!#REF!</definedName>
    <definedName name="Sumário" localSheetId="10">'SUM'!#REF!</definedName>
    <definedName name="Sumário" localSheetId="11">'SUM'!#REF!</definedName>
    <definedName name="Sumário" localSheetId="13">'SUM'!#REF!</definedName>
    <definedName name="Sumário" localSheetId="14">'SUM'!#REF!</definedName>
    <definedName name="Sumário" localSheetId="15">'SUM'!#REF!</definedName>
    <definedName name="Sumário" localSheetId="16">'SUM'!#REF!</definedName>
    <definedName name="Sumário" localSheetId="17">'SUM'!#REF!</definedName>
    <definedName name="Sumário" localSheetId="19">'SUM'!#REF!</definedName>
    <definedName name="Sumário">'SUM'!#REF!</definedName>
    <definedName name="SumárioII" localSheetId="5">'SUM'!#REF!</definedName>
    <definedName name="SumárioII" localSheetId="9">'SUM'!#REF!</definedName>
    <definedName name="SumárioII" localSheetId="10">'SUM'!#REF!</definedName>
    <definedName name="SumárioII" localSheetId="11">'SUM'!#REF!</definedName>
    <definedName name="SumárioII" localSheetId="13">'SUM'!#REF!</definedName>
    <definedName name="SumárioII" localSheetId="14">'SUM'!#REF!</definedName>
    <definedName name="SumárioII" localSheetId="15">'SUM'!#REF!</definedName>
    <definedName name="SumárioII" localSheetId="16">'SUM'!#REF!</definedName>
    <definedName name="SumárioII" localSheetId="17">'SUM'!#REF!</definedName>
    <definedName name="SumárioII" localSheetId="19">'SUM'!#REF!</definedName>
    <definedName name="SumárioII">'SUM'!#REF!</definedName>
    <definedName name="SumárioPlanilhas" localSheetId="5">'SUM'!#REF!</definedName>
    <definedName name="SumárioPlanilhas" localSheetId="9">'SUM'!#REF!</definedName>
    <definedName name="SumárioPlanilhas" localSheetId="10">'SUM'!#REF!</definedName>
    <definedName name="SumárioPlanilhas" localSheetId="11">'SUM'!#REF!</definedName>
    <definedName name="SumárioPlanilhas" localSheetId="13">'SUM'!#REF!</definedName>
    <definedName name="SumárioPlanilhas" localSheetId="14">'SUM'!#REF!</definedName>
    <definedName name="SumárioPlanilhas" localSheetId="15">'SUM'!#REF!</definedName>
    <definedName name="SumárioPlanilhas" localSheetId="16">'SUM'!#REF!</definedName>
    <definedName name="SumárioPlanilhas" localSheetId="17">'SUM'!#REF!</definedName>
    <definedName name="SumárioPlanilhas" localSheetId="19">'SUM'!#REF!</definedName>
    <definedName name="SumárioPlanilhas">'SUM'!#REF!</definedName>
    <definedName name="T_2.5.2" localSheetId="5">'[3]tabelas'!#REF!</definedName>
    <definedName name="T_2.5.2" localSheetId="6">'[3]tabelas'!#REF!</definedName>
    <definedName name="T_2.5.2" localSheetId="9">'[3]tabelas'!#REF!</definedName>
    <definedName name="T_2.5.2" localSheetId="10">'[3]tabelas'!#REF!</definedName>
    <definedName name="T_2.5.2" localSheetId="11">'[3]tabelas'!#REF!</definedName>
    <definedName name="T_2.5.2" localSheetId="13">'[3]tabelas'!#REF!</definedName>
    <definedName name="T_2.5.2" localSheetId="14">'[3]tabelas'!#REF!</definedName>
    <definedName name="T_2.5.2" localSheetId="15">'[3]tabelas'!#REF!</definedName>
    <definedName name="T_2.5.2" localSheetId="16">'[3]tabelas'!#REF!</definedName>
    <definedName name="T_2.5.2" localSheetId="17">'[3]tabelas'!#REF!</definedName>
    <definedName name="T_2.5.2" localSheetId="19">'[3]tabelas'!#REF!</definedName>
    <definedName name="T_2.5.2">'[3]tabelas'!#REF!</definedName>
    <definedName name="T_2.6.2" localSheetId="5">'[3]tabelas'!#REF!</definedName>
    <definedName name="T_2.6.2" localSheetId="6">'[3]tabelas'!#REF!</definedName>
    <definedName name="T_2.6.2" localSheetId="9">'[3]tabelas'!#REF!</definedName>
    <definedName name="T_2.6.2" localSheetId="10">'[3]tabelas'!#REF!</definedName>
    <definedName name="T_2.6.2" localSheetId="11">'[3]tabelas'!#REF!</definedName>
    <definedName name="T_2.6.2" localSheetId="13">'[3]tabelas'!#REF!</definedName>
    <definedName name="T_2.6.2" localSheetId="14">'[3]tabelas'!#REF!</definedName>
    <definedName name="T_2.6.2" localSheetId="15">'[3]tabelas'!#REF!</definedName>
    <definedName name="T_2.6.2" localSheetId="16">'[3]tabelas'!#REF!</definedName>
    <definedName name="T_2.6.2" localSheetId="17">'[3]tabelas'!#REF!</definedName>
    <definedName name="T_2.6.2" localSheetId="19">'[3]tabelas'!#REF!</definedName>
    <definedName name="T_2.6.2">'[3]tabelas'!#REF!</definedName>
    <definedName name="T_3.5" localSheetId="5">'[3]tabelas'!#REF!</definedName>
    <definedName name="T_3.5" localSheetId="6">'[3]tabelas'!#REF!</definedName>
    <definedName name="T_3.5" localSheetId="9">'[3]tabelas'!#REF!</definedName>
    <definedName name="T_3.5" localSheetId="10">'[3]tabelas'!#REF!</definedName>
    <definedName name="T_3.5" localSheetId="11">'[3]tabelas'!#REF!</definedName>
    <definedName name="T_3.5" localSheetId="13">'[3]tabelas'!#REF!</definedName>
    <definedName name="T_3.5" localSheetId="14">'[3]tabelas'!#REF!</definedName>
    <definedName name="T_3.5" localSheetId="15">'[3]tabelas'!#REF!</definedName>
    <definedName name="T_3.5" localSheetId="16">'[3]tabelas'!#REF!</definedName>
    <definedName name="T_3.5" localSheetId="17">'[3]tabelas'!#REF!</definedName>
    <definedName name="T_3.5" localSheetId="19">'[3]tabelas'!#REF!</definedName>
    <definedName name="T_3.5">'[3]tabelas'!#REF!</definedName>
    <definedName name="T_3.6" localSheetId="5">'[3]tabelas'!#REF!</definedName>
    <definedName name="T_3.6" localSheetId="6">'[3]tabelas'!#REF!</definedName>
    <definedName name="T_3.6" localSheetId="9">'[3]tabelas'!#REF!</definedName>
    <definedName name="T_3.6" localSheetId="10">'[3]tabelas'!#REF!</definedName>
    <definedName name="T_3.6" localSheetId="11">'[3]tabelas'!#REF!</definedName>
    <definedName name="T_3.6" localSheetId="13">'[3]tabelas'!#REF!</definedName>
    <definedName name="T_3.6" localSheetId="14">'[3]tabelas'!#REF!</definedName>
    <definedName name="T_3.6" localSheetId="15">'[3]tabelas'!#REF!</definedName>
    <definedName name="T_3.6" localSheetId="16">'[3]tabelas'!#REF!</definedName>
    <definedName name="T_3.6" localSheetId="17">'[3]tabelas'!#REF!</definedName>
    <definedName name="T_3.6" localSheetId="19">'[3]tabelas'!#REF!</definedName>
    <definedName name="T_3.6">'[3]tabelas'!#REF!</definedName>
    <definedName name="Tabela_02" localSheetId="5">'[3]tabelas'!#REF!</definedName>
    <definedName name="Tabela_02" localSheetId="6">'[3]tabelas'!#REF!</definedName>
    <definedName name="Tabela_02" localSheetId="9">'[3]tabelas'!#REF!</definedName>
    <definedName name="Tabela_02" localSheetId="10">'[3]tabelas'!#REF!</definedName>
    <definedName name="Tabela_02" localSheetId="11">'[3]tabelas'!#REF!</definedName>
    <definedName name="Tabela_02" localSheetId="13">'[3]tabelas'!#REF!</definedName>
    <definedName name="Tabela_02" localSheetId="14">'[3]tabelas'!#REF!</definedName>
    <definedName name="Tabela_02" localSheetId="15">'[3]tabelas'!#REF!</definedName>
    <definedName name="Tabela_02" localSheetId="16">'[3]tabelas'!#REF!</definedName>
    <definedName name="Tabela_02" localSheetId="17">'[3]tabelas'!#REF!</definedName>
    <definedName name="Tabela_02" localSheetId="19">'[3]tabelas'!#REF!</definedName>
    <definedName name="Tabela_02">'[3]tabelas'!#REF!</definedName>
    <definedName name="TesteCPF" localSheetId="4">'02'!#REF!</definedName>
    <definedName name="TesteCPF">#REF!</definedName>
    <definedName name="TesteCPFOrdenadores">'02'!$I$6</definedName>
    <definedName name="TesteTeste" localSheetId="5">'[3]Relatório'!#REF!</definedName>
    <definedName name="TesteTeste" localSheetId="6">'[3]Relatório'!#REF!</definedName>
    <definedName name="TesteTeste" localSheetId="9">'[3]Relatório'!#REF!</definedName>
    <definedName name="TesteTeste" localSheetId="10">'[3]Relatório'!#REF!</definedName>
    <definedName name="TesteTeste" localSheetId="11">'[3]Relatório'!#REF!</definedName>
    <definedName name="TesteTeste" localSheetId="13">'[3]Relatório'!#REF!</definedName>
    <definedName name="TesteTeste" localSheetId="14">'[3]Relatório'!#REF!</definedName>
    <definedName name="TesteTeste" localSheetId="15">'[3]Relatório'!#REF!</definedName>
    <definedName name="TesteTeste" localSheetId="16">'[3]Relatório'!#REF!</definedName>
    <definedName name="TesteTeste" localSheetId="17">'[3]Relatório'!#REF!</definedName>
    <definedName name="TesteTeste" localSheetId="19">'[3]Relatório'!#REF!</definedName>
    <definedName name="TesteTeste">'[3]Relatório'!#REF!</definedName>
    <definedName name="TextBoxDataInícioPref1" localSheetId="5">#REF!</definedName>
    <definedName name="TextBoxDataInícioPref1" localSheetId="6">#REF!</definedName>
    <definedName name="TextBoxDataInícioPref1" localSheetId="9">#REF!</definedName>
    <definedName name="TextBoxDataInícioPref1" localSheetId="10">#REF!</definedName>
    <definedName name="TextBoxDataInícioPref1" localSheetId="11">#REF!</definedName>
    <definedName name="TextBoxDataInícioPref1" localSheetId="13">#REF!</definedName>
    <definedName name="TextBoxDataInícioPref1" localSheetId="14">#REF!</definedName>
    <definedName name="TextBoxDataInícioPref1" localSheetId="15">#REF!</definedName>
    <definedName name="TextBoxDataInícioPref1" localSheetId="16">#REF!</definedName>
    <definedName name="TextBoxDataInícioPref1" localSheetId="17">#REF!</definedName>
    <definedName name="TextBoxDataInícioPref1" localSheetId="19">#REF!</definedName>
    <definedName name="TextBoxDataInícioPref1" localSheetId="1">'[5]BD Geral'!#REF!</definedName>
    <definedName name="TextBoxDataInícioPref1">#REF!</definedName>
    <definedName name="_xlnm.Print_Titles" localSheetId="4">'02'!$6:$9</definedName>
    <definedName name="_xlnm.Print_Titles" localSheetId="6">'04'!$7:$10</definedName>
    <definedName name="_xlnm.Print_Titles" localSheetId="8">'06'!$9:$9</definedName>
    <definedName name="_xlnm.Print_Titles" localSheetId="9">'07'!$9:$9</definedName>
    <definedName name="_xlnm.Print_Titles" localSheetId="10">'08'!$9:$9</definedName>
    <definedName name="_xlnm.Print_Titles" localSheetId="11">'09'!$9:$9</definedName>
    <definedName name="_xlnm.Print_Titles" localSheetId="14">'12'!$9:$9</definedName>
    <definedName name="_xlnm.Print_Titles" localSheetId="18">'16'!$2:$8</definedName>
    <definedName name="_xlnm.Print_Titles" localSheetId="19">'17'!$2:$8</definedName>
    <definedName name="_xlnm.Print_Titles" localSheetId="1">'BDValores'!$3:$4</definedName>
    <definedName name="TxtVigênciaContador11" localSheetId="5">'[3]DadosPA'!#REF!</definedName>
    <definedName name="TxtVigênciaContador11" localSheetId="6">'[3]DadosPA'!#REF!</definedName>
    <definedName name="TxtVigênciaContador11" localSheetId="9">'[3]DadosPA'!#REF!</definedName>
    <definedName name="TxtVigênciaContador11" localSheetId="10">'[3]DadosPA'!#REF!</definedName>
    <definedName name="TxtVigênciaContador11" localSheetId="11">'[3]DadosPA'!#REF!</definedName>
    <definedName name="TxtVigênciaContador11" localSheetId="13">'[3]DadosPA'!#REF!</definedName>
    <definedName name="TxtVigênciaContador11" localSheetId="14">'[3]DadosPA'!#REF!</definedName>
    <definedName name="TxtVigênciaContador11" localSheetId="15">'[3]DadosPA'!#REF!</definedName>
    <definedName name="TxtVigênciaContador11" localSheetId="16">'[3]DadosPA'!#REF!</definedName>
    <definedName name="TxtVigênciaContador11" localSheetId="17">'[3]DadosPA'!#REF!</definedName>
    <definedName name="TxtVigênciaContador11" localSheetId="19">'[3]DadosPA'!#REF!</definedName>
    <definedName name="TxtVigênciaContador11">'[3]DadosPA'!#REF!</definedName>
    <definedName name="TxtVigênciaContador12" localSheetId="5">'[3]DadosPA'!#REF!</definedName>
    <definedName name="TxtVigênciaContador12" localSheetId="6">'[3]DadosPA'!#REF!</definedName>
    <definedName name="TxtVigênciaContador12" localSheetId="9">'[3]DadosPA'!#REF!</definedName>
    <definedName name="TxtVigênciaContador12" localSheetId="10">'[3]DadosPA'!#REF!</definedName>
    <definedName name="TxtVigênciaContador12" localSheetId="11">'[3]DadosPA'!#REF!</definedName>
    <definedName name="TxtVigênciaContador12" localSheetId="13">'[3]DadosPA'!#REF!</definedName>
    <definedName name="TxtVigênciaContador12" localSheetId="14">'[3]DadosPA'!#REF!</definedName>
    <definedName name="TxtVigênciaContador12" localSheetId="15">'[3]DadosPA'!#REF!</definedName>
    <definedName name="TxtVigênciaContador12" localSheetId="16">'[3]DadosPA'!#REF!</definedName>
    <definedName name="TxtVigênciaContador12" localSheetId="17">'[3]DadosPA'!#REF!</definedName>
    <definedName name="TxtVigênciaContador12" localSheetId="19">'[3]DadosPA'!#REF!</definedName>
    <definedName name="TxtVigênciaContador12">'[3]DadosPA'!#REF!</definedName>
    <definedName name="TxtVigênciaContador21" localSheetId="5">'[3]DadosPA'!#REF!</definedName>
    <definedName name="TxtVigênciaContador21" localSheetId="6">'[3]DadosPA'!#REF!</definedName>
    <definedName name="TxtVigênciaContador21" localSheetId="9">'[3]DadosPA'!#REF!</definedName>
    <definedName name="TxtVigênciaContador21" localSheetId="10">'[3]DadosPA'!#REF!</definedName>
    <definedName name="TxtVigênciaContador21" localSheetId="11">'[3]DadosPA'!#REF!</definedName>
    <definedName name="TxtVigênciaContador21" localSheetId="13">'[3]DadosPA'!#REF!</definedName>
    <definedName name="TxtVigênciaContador21" localSheetId="14">'[3]DadosPA'!#REF!</definedName>
    <definedName name="TxtVigênciaContador21" localSheetId="15">'[3]DadosPA'!#REF!</definedName>
    <definedName name="TxtVigênciaContador21" localSheetId="16">'[3]DadosPA'!#REF!</definedName>
    <definedName name="TxtVigênciaContador21" localSheetId="17">'[3]DadosPA'!#REF!</definedName>
    <definedName name="TxtVigênciaContador21" localSheetId="19">'[3]DadosPA'!#REF!</definedName>
    <definedName name="TxtVigênciaContador21">'[3]DadosPA'!#REF!</definedName>
    <definedName name="TxtVigênciaContador22" localSheetId="5">'[3]DadosPA'!#REF!</definedName>
    <definedName name="TxtVigênciaContador22" localSheetId="6">'[3]DadosPA'!#REF!</definedName>
    <definedName name="TxtVigênciaContador22" localSheetId="9">'[3]DadosPA'!#REF!</definedName>
    <definedName name="TxtVigênciaContador22" localSheetId="10">'[3]DadosPA'!#REF!</definedName>
    <definedName name="TxtVigênciaContador22" localSheetId="11">'[3]DadosPA'!#REF!</definedName>
    <definedName name="TxtVigênciaContador22" localSheetId="13">'[3]DadosPA'!#REF!</definedName>
    <definedName name="TxtVigênciaContador22" localSheetId="14">'[3]DadosPA'!#REF!</definedName>
    <definedName name="TxtVigênciaContador22" localSheetId="15">'[3]DadosPA'!#REF!</definedName>
    <definedName name="TxtVigênciaContador22" localSheetId="16">'[3]DadosPA'!#REF!</definedName>
    <definedName name="TxtVigênciaContador22" localSheetId="17">'[3]DadosPA'!#REF!</definedName>
    <definedName name="TxtVigênciaContador22" localSheetId="19">'[3]DadosPA'!#REF!</definedName>
    <definedName name="TxtVigênciaContador22">'[3]DadosPA'!#REF!</definedName>
    <definedName name="TxtVigênciaContador31" localSheetId="5">'[3]DadosPA'!#REF!</definedName>
    <definedName name="TxtVigênciaContador31" localSheetId="6">'[3]DadosPA'!#REF!</definedName>
    <definedName name="TxtVigênciaContador31" localSheetId="9">'[3]DadosPA'!#REF!</definedName>
    <definedName name="TxtVigênciaContador31" localSheetId="10">'[3]DadosPA'!#REF!</definedName>
    <definedName name="TxtVigênciaContador31" localSheetId="11">'[3]DadosPA'!#REF!</definedName>
    <definedName name="TxtVigênciaContador31" localSheetId="13">'[3]DadosPA'!#REF!</definedName>
    <definedName name="TxtVigênciaContador31" localSheetId="14">'[3]DadosPA'!#REF!</definedName>
    <definedName name="TxtVigênciaContador31" localSheetId="15">'[3]DadosPA'!#REF!</definedName>
    <definedName name="TxtVigênciaContador31" localSheetId="16">'[3]DadosPA'!#REF!</definedName>
    <definedName name="TxtVigênciaContador31" localSheetId="17">'[3]DadosPA'!#REF!</definedName>
    <definedName name="TxtVigênciaContador31" localSheetId="19">'[3]DadosPA'!#REF!</definedName>
    <definedName name="TxtVigênciaContador31">'[3]DadosPA'!#REF!</definedName>
    <definedName name="TxtVigênciaContador32" localSheetId="5">'[3]DadosPA'!#REF!</definedName>
    <definedName name="TxtVigênciaContador32" localSheetId="6">'[3]DadosPA'!#REF!</definedName>
    <definedName name="TxtVigênciaContador32" localSheetId="9">'[3]DadosPA'!#REF!</definedName>
    <definedName name="TxtVigênciaContador32" localSheetId="10">'[3]DadosPA'!#REF!</definedName>
    <definedName name="TxtVigênciaContador32" localSheetId="11">'[3]DadosPA'!#REF!</definedName>
    <definedName name="TxtVigênciaContador32" localSheetId="13">'[3]DadosPA'!#REF!</definedName>
    <definedName name="TxtVigênciaContador32" localSheetId="14">'[3]DadosPA'!#REF!</definedName>
    <definedName name="TxtVigênciaContador32" localSheetId="15">'[3]DadosPA'!#REF!</definedName>
    <definedName name="TxtVigênciaContador32" localSheetId="16">'[3]DadosPA'!#REF!</definedName>
    <definedName name="TxtVigênciaContador32" localSheetId="17">'[3]DadosPA'!#REF!</definedName>
    <definedName name="TxtVigênciaContador32" localSheetId="19">'[3]DadosPA'!#REF!</definedName>
    <definedName name="TxtVigênciaContador32">'[3]DadosPA'!#REF!</definedName>
    <definedName name="Valor_Outros" localSheetId="5">'BDValores'!#REF!</definedName>
    <definedName name="Valor_Outros" localSheetId="6">'BDValores'!#REF!</definedName>
    <definedName name="Valor_Outros" localSheetId="9">'BDValores'!#REF!</definedName>
    <definedName name="Valor_Outros" localSheetId="10">'BDValores'!#REF!</definedName>
    <definedName name="Valor_Outros" localSheetId="11">'BDValores'!#REF!</definedName>
    <definedName name="Valor_Outros" localSheetId="13">'BDValores'!#REF!</definedName>
    <definedName name="Valor_Outros" localSheetId="14">'BDValores'!#REF!</definedName>
    <definedName name="Valor_Outros" localSheetId="15">'BDValores'!#REF!</definedName>
    <definedName name="Valor_Outros" localSheetId="16">'BDValores'!#REF!</definedName>
    <definedName name="Valor_Outros" localSheetId="17">'BDValores'!#REF!</definedName>
    <definedName name="Valor_Outros" localSheetId="19">'BDValores'!#REF!</definedName>
    <definedName name="Valor_Outros">'BDValores'!#REF!</definedName>
    <definedName name="Valor_PC" localSheetId="5">'BDValores'!#REF!</definedName>
    <definedName name="Valor_PC" localSheetId="6">'BDValores'!#REF!</definedName>
    <definedName name="Valor_PC" localSheetId="9">'BDValores'!#REF!</definedName>
    <definedName name="Valor_PC" localSheetId="10">'BDValores'!#REF!</definedName>
    <definedName name="Valor_PC" localSheetId="11">'BDValores'!#REF!</definedName>
    <definedName name="Valor_PC" localSheetId="13">'BDValores'!#REF!</definedName>
    <definedName name="Valor_PC" localSheetId="14">'BDValores'!#REF!</definedName>
    <definedName name="Valor_PC" localSheetId="15">'BDValores'!#REF!</definedName>
    <definedName name="Valor_PC" localSheetId="16">'BDValores'!#REF!</definedName>
    <definedName name="Valor_PC" localSheetId="17">'BDValores'!#REF!</definedName>
    <definedName name="Valor_PC" localSheetId="19">'BDValores'!#REF!</definedName>
    <definedName name="Valor_PC">'BDValores'!#REF!</definedName>
    <definedName name="Valor_Sagres" localSheetId="5">'BDValores'!#REF!</definedName>
    <definedName name="Valor_Sagres" localSheetId="6">'BDValores'!#REF!</definedName>
    <definedName name="Valor_Sagres" localSheetId="9">'BDValores'!#REF!</definedName>
    <definedName name="Valor_Sagres" localSheetId="10">'BDValores'!#REF!</definedName>
    <definedName name="Valor_Sagres" localSheetId="11">'BDValores'!#REF!</definedName>
    <definedName name="Valor_Sagres" localSheetId="13">'BDValores'!#REF!</definedName>
    <definedName name="Valor_Sagres" localSheetId="14">'BDValores'!#REF!</definedName>
    <definedName name="Valor_Sagres" localSheetId="15">'BDValores'!#REF!</definedName>
    <definedName name="Valor_Sagres" localSheetId="16">'BDValores'!#REF!</definedName>
    <definedName name="Valor_Sagres" localSheetId="17">'BDValores'!#REF!</definedName>
    <definedName name="Valor_Sagres" localSheetId="19">'BDValores'!#REF!</definedName>
    <definedName name="Valor_Sagres">'BDValores'!#REF!</definedName>
    <definedName name="Valor_Sefaz" localSheetId="5">'BDValores'!#REF!</definedName>
    <definedName name="Valor_Sefaz" localSheetId="6">'BDValores'!#REF!</definedName>
    <definedName name="Valor_Sefaz" localSheetId="9">'BDValores'!#REF!</definedName>
    <definedName name="Valor_Sefaz" localSheetId="10">'BDValores'!#REF!</definedName>
    <definedName name="Valor_Sefaz" localSheetId="11">'BDValores'!#REF!</definedName>
    <definedName name="Valor_Sefaz" localSheetId="13">'BDValores'!#REF!</definedName>
    <definedName name="Valor_Sefaz" localSheetId="14">'BDValores'!#REF!</definedName>
    <definedName name="Valor_Sefaz" localSheetId="15">'BDValores'!#REF!</definedName>
    <definedName name="Valor_Sefaz" localSheetId="16">'BDValores'!#REF!</definedName>
    <definedName name="Valor_Sefaz" localSheetId="17">'BDValores'!#REF!</definedName>
    <definedName name="Valor_Sefaz" localSheetId="19">'BDValores'!#REF!</definedName>
    <definedName name="Valor_Sefaz">'BDValores'!#REF!</definedName>
    <definedName name="ValorAdot">'BDValores'!$I:$I</definedName>
    <definedName name="VigênciaContador1" localSheetId="5">'[3]DadosPA'!#REF!</definedName>
    <definedName name="VigênciaContador1" localSheetId="6">'[3]DadosPA'!#REF!</definedName>
    <definedName name="VigênciaContador1" localSheetId="9">'[3]DadosPA'!#REF!</definedName>
    <definedName name="VigênciaContador1" localSheetId="10">'[3]DadosPA'!#REF!</definedName>
    <definedName name="VigênciaContador1" localSheetId="11">'[3]DadosPA'!#REF!</definedName>
    <definedName name="VigênciaContador1" localSheetId="13">'[3]DadosPA'!#REF!</definedName>
    <definedName name="VigênciaContador1" localSheetId="14">'[3]DadosPA'!#REF!</definedName>
    <definedName name="VigênciaContador1" localSheetId="15">'[3]DadosPA'!#REF!</definedName>
    <definedName name="VigênciaContador1" localSheetId="16">'[3]DadosPA'!#REF!</definedName>
    <definedName name="VigênciaContador1" localSheetId="17">'[3]DadosPA'!#REF!</definedName>
    <definedName name="VigênciaContador1" localSheetId="19">'[3]DadosPA'!#REF!</definedName>
    <definedName name="VigênciaContador1">'[3]DadosPA'!#REF!</definedName>
    <definedName name="VigênciaContador2" localSheetId="5">'[3]DadosPA'!#REF!</definedName>
    <definedName name="VigênciaContador2" localSheetId="6">'[3]DadosPA'!#REF!</definedName>
    <definedName name="VigênciaContador2" localSheetId="9">'[3]DadosPA'!#REF!</definedName>
    <definedName name="VigênciaContador2" localSheetId="10">'[3]DadosPA'!#REF!</definedName>
    <definedName name="VigênciaContador2" localSheetId="11">'[3]DadosPA'!#REF!</definedName>
    <definedName name="VigênciaContador2" localSheetId="13">'[3]DadosPA'!#REF!</definedName>
    <definedName name="VigênciaContador2" localSheetId="14">'[3]DadosPA'!#REF!</definedName>
    <definedName name="VigênciaContador2" localSheetId="15">'[3]DadosPA'!#REF!</definedName>
    <definedName name="VigênciaContador2" localSheetId="16">'[3]DadosPA'!#REF!</definedName>
    <definedName name="VigênciaContador2" localSheetId="17">'[3]DadosPA'!#REF!</definedName>
    <definedName name="VigênciaContador2" localSheetId="19">'[3]DadosPA'!#REF!</definedName>
    <definedName name="VigênciaContador2">'[3]DadosPA'!#REF!</definedName>
    <definedName name="VigênciaContador3" localSheetId="5">'[3]DadosPA'!#REF!</definedName>
    <definedName name="VigênciaContador3" localSheetId="6">'[3]DadosPA'!#REF!</definedName>
    <definedName name="VigênciaContador3" localSheetId="9">'[3]DadosPA'!#REF!</definedName>
    <definedName name="VigênciaContador3" localSheetId="10">'[3]DadosPA'!#REF!</definedName>
    <definedName name="VigênciaContador3" localSheetId="11">'[3]DadosPA'!#REF!</definedName>
    <definedName name="VigênciaContador3" localSheetId="13">'[3]DadosPA'!#REF!</definedName>
    <definedName name="VigênciaContador3" localSheetId="14">'[3]DadosPA'!#REF!</definedName>
    <definedName name="VigênciaContador3" localSheetId="15">'[3]DadosPA'!#REF!</definedName>
    <definedName name="VigênciaContador3" localSheetId="16">'[3]DadosPA'!#REF!</definedName>
    <definedName name="VigênciaContador3" localSheetId="17">'[3]DadosPA'!#REF!</definedName>
    <definedName name="VigênciaContador3" localSheetId="19">'[3]DadosPA'!#REF!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<sst xmlns="http://schemas.openxmlformats.org/spreadsheetml/2006/main" count="6374" uniqueCount="2594">
  <si>
    <t>1.7.60.00.00</t>
  </si>
  <si>
    <t>Transferências de Convênios</t>
  </si>
  <si>
    <t>1.7.61.00.00</t>
  </si>
  <si>
    <t>Transferências de Convênios da União e de Suas Entidades</t>
  </si>
  <si>
    <t>1.7.61.01.00</t>
  </si>
  <si>
    <t>Sistema Único de Saúde - SUS</t>
  </si>
  <si>
    <t>1.7.61.02.00</t>
  </si>
  <si>
    <t>Destinadas a Programas de Educação</t>
  </si>
  <si>
    <t>1.7.61.03.00</t>
  </si>
  <si>
    <t>Destinadas a Programas de Assistência Social</t>
  </si>
  <si>
    <t>1.7.61.04.00</t>
  </si>
  <si>
    <t>Destinadas aos Programas de Combate à Fome</t>
  </si>
  <si>
    <t>1.7.61.05.00</t>
  </si>
  <si>
    <t>Destinadas a Programas de Saneamento Básico</t>
  </si>
  <si>
    <t>1.7.61.99.00</t>
  </si>
  <si>
    <t>Outras Transferências de Convênios da União</t>
  </si>
  <si>
    <t>1.7.62.00.00</t>
  </si>
  <si>
    <t>Transferências de Convênios dos Estados e de Suas Entidades</t>
  </si>
  <si>
    <t>1.7.62.01.00</t>
  </si>
  <si>
    <t>Destinadas ao Sistema Único de Saúde - SUS</t>
  </si>
  <si>
    <t>1.7.62.02.00</t>
  </si>
  <si>
    <t>1.7.62.99.00</t>
  </si>
  <si>
    <t>Outras Transferências de Convênios dos Estados</t>
  </si>
  <si>
    <t>1.7.63.00.00</t>
  </si>
  <si>
    <t>Transferências de Convênios dos Municípios e de Suas Entidades</t>
  </si>
  <si>
    <t>1.7.63.01.00</t>
  </si>
  <si>
    <t>1.7.63.02.00</t>
  </si>
  <si>
    <t>1.7.63.99.00</t>
  </si>
  <si>
    <t>Outras Transferências de Convênios dos Municípios</t>
  </si>
  <si>
    <t>1.7.64.00.00</t>
  </si>
  <si>
    <t>Transferências de Convênios de Instituições Privadas</t>
  </si>
  <si>
    <t>1.7.65.00.00</t>
  </si>
  <si>
    <t>Transferência de Convênios do Exterior</t>
  </si>
  <si>
    <t>1.7.70.00.00</t>
  </si>
  <si>
    <t>Transferências para o Combate à Fome</t>
  </si>
  <si>
    <t>1.7.71.00.00</t>
  </si>
  <si>
    <t>Provenientes do Exterior</t>
  </si>
  <si>
    <t>1.7.72.00.00</t>
  </si>
  <si>
    <t>Provenientes de Pessoas Jurídicas</t>
  </si>
  <si>
    <t>1.7.73.00.00</t>
  </si>
  <si>
    <t>Provenientes de Pessoas Físicas</t>
  </si>
  <si>
    <t>1.7.74.00.00</t>
  </si>
  <si>
    <t>Provenientes de Depósitos não Identificados</t>
  </si>
  <si>
    <t>1.9.00.00.00</t>
  </si>
  <si>
    <t>OUTRAS RECEITAS CORRENTES</t>
  </si>
  <si>
    <t>1.9.10.00.00</t>
  </si>
  <si>
    <t>Multas e Juros de Mora</t>
  </si>
  <si>
    <t>1.9.20.00.00</t>
  </si>
  <si>
    <t>7.0.00.00.00</t>
  </si>
  <si>
    <t>RECEITAS CORRENTES INTRA-ORÇAMENTÁRIAS</t>
  </si>
  <si>
    <t>8.0.00.00.00</t>
  </si>
  <si>
    <t>RECEITAS DE CAPITAL INTRA-ORÇAMENTÁRIAS</t>
  </si>
  <si>
    <t>SAÚDE</t>
  </si>
  <si>
    <t>NOME</t>
  </si>
  <si>
    <t>CPF</t>
  </si>
  <si>
    <t>ENDEREÇO</t>
  </si>
  <si>
    <t>1.7.21.35.01</t>
  </si>
  <si>
    <t>1.7.21.35.02</t>
  </si>
  <si>
    <t>Pensões</t>
  </si>
  <si>
    <t>Multas de Outras Origens</t>
  </si>
  <si>
    <t>1.9.19.00.00</t>
  </si>
  <si>
    <t>1.9.18.00.00</t>
  </si>
  <si>
    <t>CARGO</t>
  </si>
  <si>
    <t>Contribuição para o Custeio do Serviço de Iluminação Pública - COSIP</t>
  </si>
  <si>
    <t>Receita de Aplicações Financeiras de Recursos de Convênios, Acordos e Congêneres para Educação</t>
  </si>
  <si>
    <t>Inscrições</t>
  </si>
  <si>
    <t>Recebimentos</t>
  </si>
  <si>
    <t>Cancelamentos</t>
  </si>
  <si>
    <t>Saldo Final do Exercício</t>
  </si>
  <si>
    <t>1.2.10.29.10</t>
  </si>
  <si>
    <t>1.2.10.29.12</t>
  </si>
  <si>
    <t>1.2.10.29.13</t>
  </si>
  <si>
    <t>1.2.10.99.00</t>
  </si>
  <si>
    <t>Contribuições para o Regime Próprio de Previdência do Servidor Público</t>
  </si>
  <si>
    <t>Contribuição Patronal de Servidor Ativo Civil para o Regime Próprio</t>
  </si>
  <si>
    <t>Contribuição Patronal de Servidor Ativo Militar</t>
  </si>
  <si>
    <t>Contribuição Patronal - Inativo Civil</t>
  </si>
  <si>
    <t>Contribuição Patronal - Inativo Militar</t>
  </si>
  <si>
    <t>Contribuição Patronal - Pensionista Civil</t>
  </si>
  <si>
    <t>Contribuição Patronal - Pensionista Militar</t>
  </si>
  <si>
    <t>Contribuição do Servidor Ativo Civil para o Regime Próprio</t>
  </si>
  <si>
    <t>Contribuição de Servidor Ativo Militar</t>
  </si>
  <si>
    <t>Contribuições do Servidor Inativo Civil para o Regime Próprio</t>
  </si>
  <si>
    <t>Contribuições de Servidor Inativo Militar</t>
  </si>
  <si>
    <t>Contribuições de Pensionista Civil para o Regime Próprio</t>
  </si>
  <si>
    <t>JANEIRO</t>
  </si>
  <si>
    <t>FEVEREIRO</t>
  </si>
  <si>
    <t>MARÇO</t>
  </si>
  <si>
    <t>ABRIL</t>
  </si>
  <si>
    <t>MAIO</t>
  </si>
  <si>
    <t>JUNHO</t>
  </si>
  <si>
    <t>JULHO</t>
  </si>
  <si>
    <t>AGOSTO</t>
  </si>
  <si>
    <t>SETEMBRO</t>
  </si>
  <si>
    <t>OUTUBRO</t>
  </si>
  <si>
    <t>NOVEMBRO</t>
  </si>
  <si>
    <t>DEZEMBRO</t>
  </si>
  <si>
    <t>Apoio Financeiro - AFM</t>
  </si>
  <si>
    <t>1.3.20.02.00</t>
  </si>
  <si>
    <t>1.3.20.03.00</t>
  </si>
  <si>
    <t>1.3.20.04.00</t>
  </si>
  <si>
    <t>1.3.20.05.00</t>
  </si>
  <si>
    <t>1.6.01.00.00</t>
  </si>
  <si>
    <t>1.6.02.00.00</t>
  </si>
  <si>
    <t>1.9.11.00.00</t>
  </si>
  <si>
    <t>Item incluído pelo jurisdicionado</t>
  </si>
  <si>
    <t>item acrescentado pelo jurisdicionado</t>
  </si>
  <si>
    <t>1.9.11.10.00</t>
  </si>
  <si>
    <t>Receita de Aplicações Financeiras de Recursos Recebidos do SUS (recursos Fundo a Fundo, por Serviços Produzidos), de operações de crédito (internas e externas) e de Transferências de Convênios</t>
  </si>
  <si>
    <t>1.3.20.01.00</t>
  </si>
  <si>
    <t>1.2.20.29.00</t>
  </si>
  <si>
    <t xml:space="preserve">Indenização por demissão e incentivo à demissão voluntária (vide art. 19, § 1o, I e II da LRF)  </t>
  </si>
  <si>
    <t>EDUCAÇÃO</t>
  </si>
  <si>
    <t>Atenção Básica</t>
  </si>
  <si>
    <t>Assistência Hospitalar e Ambulatorial</t>
  </si>
  <si>
    <t>Suporte Profilático e Terapêutico</t>
  </si>
  <si>
    <t>Vigilância Sanitária</t>
  </si>
  <si>
    <t>Vigilância Epidemiológica</t>
  </si>
  <si>
    <t>Alimentação e Nutrição</t>
  </si>
  <si>
    <t>Demais Subfunções</t>
  </si>
  <si>
    <t>Ensino Fundamental</t>
  </si>
  <si>
    <t>Educação Infantil</t>
  </si>
  <si>
    <t xml:space="preserve"> </t>
  </si>
  <si>
    <t>Receita de Aplicações Financeiras de Recursos do FUNDEB</t>
  </si>
  <si>
    <t>-</t>
  </si>
  <si>
    <t>MÊS</t>
  </si>
  <si>
    <t>DESIGNAÇÃO</t>
  </si>
  <si>
    <t>AFASTAMENTO</t>
  </si>
  <si>
    <t>DATA</t>
  </si>
  <si>
    <t>CIVIL</t>
  </si>
  <si>
    <t>ESTADO</t>
  </si>
  <si>
    <t>VALOR</t>
  </si>
  <si>
    <t>CÓDIGO</t>
  </si>
  <si>
    <t>DESCRIÇÃO</t>
  </si>
  <si>
    <t>RECEITA TOTAL</t>
  </si>
  <si>
    <t>1.0.00.00.00</t>
  </si>
  <si>
    <t>RECEITAS CORRENTES</t>
  </si>
  <si>
    <t/>
  </si>
  <si>
    <t>1.1.00.00.00</t>
  </si>
  <si>
    <t>RECEITA TRIBUTÁRIA</t>
  </si>
  <si>
    <t>1.1.10.00.00</t>
  </si>
  <si>
    <t>Impostos</t>
  </si>
  <si>
    <t>1.1.12.00.00</t>
  </si>
  <si>
    <t>Impostos sobre o Patrimônio e a Renda</t>
  </si>
  <si>
    <t>1.1.12.02.00</t>
  </si>
  <si>
    <t>IPTU</t>
  </si>
  <si>
    <t>1.1.12.04.00</t>
  </si>
  <si>
    <t>IR</t>
  </si>
  <si>
    <t>1.1.12.04.31</t>
  </si>
  <si>
    <t>IRRF sobre os Rendimentos do Trabalho</t>
  </si>
  <si>
    <t>1.1.12.04.34</t>
  </si>
  <si>
    <t>IRRF sobre Outros Rendimentos</t>
  </si>
  <si>
    <t>1.1.12.08.00</t>
  </si>
  <si>
    <t>ITBI</t>
  </si>
  <si>
    <t>1.1.13.00.00</t>
  </si>
  <si>
    <t>Impostos sobre a Produção e a Circulação</t>
  </si>
  <si>
    <t>1.1.13.05.00</t>
  </si>
  <si>
    <t>ISSQN</t>
  </si>
  <si>
    <t>1.1.20.00.00</t>
  </si>
  <si>
    <t>Taxas</t>
  </si>
  <si>
    <t>1.1.21.00.00</t>
  </si>
  <si>
    <t>Poder de Polícia</t>
  </si>
  <si>
    <t>1.1.22.00.00</t>
  </si>
  <si>
    <t>Prestação de Serviços</t>
  </si>
  <si>
    <t>1.1.30.00.00</t>
  </si>
  <si>
    <t>Contribuição de Melhoria</t>
  </si>
  <si>
    <t>1.2.00.00.00</t>
  </si>
  <si>
    <t>RECEITAS DE CONTRIBUIÇÕES</t>
  </si>
  <si>
    <t>1.2.10.00.00</t>
  </si>
  <si>
    <t>Contribuições Sociais</t>
  </si>
  <si>
    <t>1.2.20.00.00</t>
  </si>
  <si>
    <t>Contribuições Econômicas</t>
  </si>
  <si>
    <t>1.3.00.00.00</t>
  </si>
  <si>
    <t>RECEITA PATRIMONIAL</t>
  </si>
  <si>
    <t>1.3.10.00.00</t>
  </si>
  <si>
    <t>Receitas Imobiliárias</t>
  </si>
  <si>
    <t>1.3.20.00.00</t>
  </si>
  <si>
    <t>Receitas de Valores Mobiliários</t>
  </si>
  <si>
    <t>1.3.30.00.00</t>
  </si>
  <si>
    <t>Receitas de Concessões e Permissões</t>
  </si>
  <si>
    <t>1.3.40.00.00</t>
  </si>
  <si>
    <t>Compensações Financeiras</t>
  </si>
  <si>
    <t>1.3.90.00.00</t>
  </si>
  <si>
    <t>Outras Receitas Patrimoniais</t>
  </si>
  <si>
    <t>1.4.00.00.00</t>
  </si>
  <si>
    <t>RECEITA AGROPECUÁRIA</t>
  </si>
  <si>
    <t>1.5.00.00.00</t>
  </si>
  <si>
    <t>RECEITA INDUSTRIAL</t>
  </si>
  <si>
    <t>1.6.00.00.00</t>
  </si>
  <si>
    <t>RECEITA DE SERVIÇOS</t>
  </si>
  <si>
    <t>1.7.00.00.00</t>
  </si>
  <si>
    <t>TRANSFERÊNCIAS CORRENTES</t>
  </si>
  <si>
    <t>1.7.20.00.00</t>
  </si>
  <si>
    <t>Transferências Intergovernamentais</t>
  </si>
  <si>
    <t>1.7.21.00.00</t>
  </si>
  <si>
    <t>Transferências da União</t>
  </si>
  <si>
    <t>1.7.21.01.00</t>
  </si>
  <si>
    <t>Participação na Receita da União</t>
  </si>
  <si>
    <t>1.7.21.01.02</t>
  </si>
  <si>
    <t>Cota-Parte - FPM</t>
  </si>
  <si>
    <t>1.7.21.01.05</t>
  </si>
  <si>
    <t>Cota-Parte - ITR</t>
  </si>
  <si>
    <t>1.7.21.01.32</t>
  </si>
  <si>
    <t>Cota-Parte - IOF</t>
  </si>
  <si>
    <t>1.7.21.22.00</t>
  </si>
  <si>
    <t>Transferências da Compensação Financeira pela Exploração de Recursos Naturais</t>
  </si>
  <si>
    <t>1.7.21.22.11</t>
  </si>
  <si>
    <t>Cota-parte - Compensação Financeira de Recursos Hídricos</t>
  </si>
  <si>
    <t>1.7.21.22.20</t>
  </si>
  <si>
    <t>Cota-parte - Compensação Financeira de Recursos Minerais - CFEM</t>
  </si>
  <si>
    <t>1.7.21.22.30</t>
  </si>
  <si>
    <t>Cota-parte Royalties - Petróleo - Lei nº 7.990/89</t>
  </si>
  <si>
    <t>1.7.21.22.40</t>
  </si>
  <si>
    <t>Cota-Parte Royalties - Excedente da Produção do Petróleo - Lei nº 9.478/97, artigo 49, I e II</t>
  </si>
  <si>
    <t>1.7.21.22.50</t>
  </si>
  <si>
    <t>Multas e Juros de Mora dos Tributos</t>
  </si>
  <si>
    <t>Multas e Juros de Mora de Receitas Não Tributárias</t>
  </si>
  <si>
    <t>Multa e Juros de Mora da Dívida Ativa dos Tributos</t>
  </si>
  <si>
    <t>1.9.15.00.00</t>
  </si>
  <si>
    <t>Receita da Dívida Ativa Tributária</t>
  </si>
  <si>
    <t>Receita da Dívida Ativa Não Tributária</t>
  </si>
  <si>
    <t>Multa e Juros de Mora da Dívida Ativa</t>
  </si>
  <si>
    <t>Multa e Juros de Mora da Dívida Ativa Não Tributária</t>
  </si>
  <si>
    <t>E-mail:</t>
  </si>
  <si>
    <t>Telefone:</t>
  </si>
  <si>
    <t>Resp-02</t>
  </si>
  <si>
    <t>Resp-03</t>
  </si>
  <si>
    <t>Resp-04</t>
  </si>
  <si>
    <t>Cota-Parte Royalties - Participação Especial - Lei nº 9.478/97, artigo 50</t>
  </si>
  <si>
    <t>1.7.21.22.70</t>
  </si>
  <si>
    <t>Cota-Parte - Fundo Especial do Petróleo - FEP</t>
  </si>
  <si>
    <t>1.7.21.22.90</t>
  </si>
  <si>
    <t>Outras Transferências - Compensação Financeira pela Exploração de Recursos Naturais</t>
  </si>
  <si>
    <t>1.7.21.33.00</t>
  </si>
  <si>
    <t>Transferências de Recursos do Sistema Único de Saúde - SUS - Repasses Fundo a Fundo</t>
  </si>
  <si>
    <t>1.7.21.34.00</t>
  </si>
  <si>
    <t>Transferências de Recursos do Fundo Nacional de Assistência Social – FNAS</t>
  </si>
  <si>
    <t>1.7.21.35.00</t>
  </si>
  <si>
    <t>Salário-Educação</t>
  </si>
  <si>
    <t>Outras Transferências</t>
  </si>
  <si>
    <t>1.7.21.36.00</t>
  </si>
  <si>
    <t>1.7.21.37.00</t>
  </si>
  <si>
    <t>Transferências a Consórcios Públicos</t>
  </si>
  <si>
    <t>1.7.21.99.00</t>
  </si>
  <si>
    <t>Outras Transferências da União</t>
  </si>
  <si>
    <t>1.7.22.00.00</t>
  </si>
  <si>
    <t>Transferências dos Estados</t>
  </si>
  <si>
    <t>1.7.22.01.00</t>
  </si>
  <si>
    <t>Participação na Receita dos Estados</t>
  </si>
  <si>
    <t>1.7.22.01.01</t>
  </si>
  <si>
    <t>Cota-Parte - ICMS</t>
  </si>
  <si>
    <t>1.7.22.01.02</t>
  </si>
  <si>
    <t>Cota-Parte - IPVA</t>
  </si>
  <si>
    <t>1.7.22.01.04</t>
  </si>
  <si>
    <t>Cota-Parte - IPI sobre Exportação</t>
  </si>
  <si>
    <t>1.7.22.01.13</t>
  </si>
  <si>
    <t>Cota-Parte - Contribuição de Intervenção no Domínio Econômico - CIDE</t>
  </si>
  <si>
    <t>1.7.22.01.99</t>
  </si>
  <si>
    <t>Outras Participações na Receita dos Estados</t>
  </si>
  <si>
    <t>1.7.22.22.00</t>
  </si>
  <si>
    <t>Transferências da Cota-Parte da Compensação Financeira (25%)</t>
  </si>
  <si>
    <t>1.7.22.22.11</t>
  </si>
  <si>
    <t>Cota-Parte - Compensação Financeira de Recursos Hídricos</t>
  </si>
  <si>
    <t>1.7.22.22.20</t>
  </si>
  <si>
    <t>Cota-Parte - Compensação Financeira de Recursos Minerais - CFEM</t>
  </si>
  <si>
    <t>1.7.22.22.30</t>
  </si>
  <si>
    <t>Cota-Parte Royalties - Comp. Financeira pela Produção de Petróleo - Lei nº 7.990/89, artigo 9º</t>
  </si>
  <si>
    <t>1.7.22.22.90</t>
  </si>
  <si>
    <t>Outras Transferências - Compensações Financeiras</t>
  </si>
  <si>
    <t>1.7.22.33.00</t>
  </si>
  <si>
    <t>Transferências de Recursos do Estado para Programas de Saúde - Repasse Fundo a Fundo</t>
  </si>
  <si>
    <t>1.7.22.37.00</t>
  </si>
  <si>
    <t>1.7.22.99.00</t>
  </si>
  <si>
    <t>Outras Transferências dos Estados</t>
  </si>
  <si>
    <t>1.7.23.00.00</t>
  </si>
  <si>
    <t>Transferências dos Municípios</t>
  </si>
  <si>
    <t>1.7.23.01.00</t>
  </si>
  <si>
    <t>Transferências de Recursos do Sistema Único de Saúde – SUS</t>
  </si>
  <si>
    <t>1.7.23.37.00</t>
  </si>
  <si>
    <t>1.7.23.99.00</t>
  </si>
  <si>
    <t>Outras Transferências dos Municípios</t>
  </si>
  <si>
    <t>1.7.24.00.00</t>
  </si>
  <si>
    <t>Transferências Multigovernamentais</t>
  </si>
  <si>
    <t>1.7.24.01.00</t>
  </si>
  <si>
    <t>Transferências de Recursos - FUNDEB</t>
  </si>
  <si>
    <t>1.7.24.02.00</t>
  </si>
  <si>
    <t>Complementação da União - FUNDEB</t>
  </si>
  <si>
    <t>1.7.24.99.00</t>
  </si>
  <si>
    <t>Outras Transferências Multigovernamentais</t>
  </si>
  <si>
    <t>1.7.30.00.00</t>
  </si>
  <si>
    <t>Transferências de Instituições Privadas</t>
  </si>
  <si>
    <t>1.7.40.00.00</t>
  </si>
  <si>
    <t>Transferências do Exterior</t>
  </si>
  <si>
    <t>1.7.50.00.00</t>
  </si>
  <si>
    <t>Transferências de Pessoas</t>
  </si>
  <si>
    <t>Indenizações e Restituições</t>
  </si>
  <si>
    <t>1.9.30.00.00</t>
  </si>
  <si>
    <t>Receita da Dívida Ativa</t>
  </si>
  <si>
    <t>1.9.90.00.00</t>
  </si>
  <si>
    <t>Receitas Diversas</t>
  </si>
  <si>
    <t>2.0.00.00.00</t>
  </si>
  <si>
    <t>RECEITAS DE CAPITAL</t>
  </si>
  <si>
    <t>2.1.00.00.00</t>
  </si>
  <si>
    <t>Operações de Crédito</t>
  </si>
  <si>
    <t>2.1.10.00.00</t>
  </si>
  <si>
    <t>Operações de Crédito Internas</t>
  </si>
  <si>
    <t>2.1.20.00.00</t>
  </si>
  <si>
    <t>Operações de Crédito Externas</t>
  </si>
  <si>
    <t>2.2.00.00.00</t>
  </si>
  <si>
    <t>Alienação de Bens</t>
  </si>
  <si>
    <t>2.2.10.00.00</t>
  </si>
  <si>
    <t>Alienação de Bens Móveis</t>
  </si>
  <si>
    <t>2.2.20.00.00</t>
  </si>
  <si>
    <t>Alienação de Bens Imóveis</t>
  </si>
  <si>
    <t>2.3.00.00.00</t>
  </si>
  <si>
    <t>Amortização de Empréstimos</t>
  </si>
  <si>
    <t>2.4.00.00.00</t>
  </si>
  <si>
    <t>Transferências de Capital</t>
  </si>
  <si>
    <t>2.4.20.00.00</t>
  </si>
  <si>
    <t>2.4.21.00.00</t>
  </si>
  <si>
    <t>2.4.21.01.00</t>
  </si>
  <si>
    <t>2.4.21.02.00</t>
  </si>
  <si>
    <t>Transferências de Recursos Destinados a Programas de Educação</t>
  </si>
  <si>
    <t>2.4.21.37.00</t>
  </si>
  <si>
    <t>2.4.21.99.00</t>
  </si>
  <si>
    <t>2.4.22.00.00</t>
  </si>
  <si>
    <t>2.4.22.01.00</t>
  </si>
  <si>
    <t>2.4.22.02.00</t>
  </si>
  <si>
    <t>2.4.22.37.00</t>
  </si>
  <si>
    <t>2.4.22.99.00</t>
  </si>
  <si>
    <t>2.4.23.00.00</t>
  </si>
  <si>
    <t>2.4.23.01.00</t>
  </si>
  <si>
    <t>Transferência de Recursos Destinados a Programas de Saúde</t>
  </si>
  <si>
    <t>2.4.23.02.00</t>
  </si>
  <si>
    <t>2.4.23.37.00</t>
  </si>
  <si>
    <t>2.4.23.99.00</t>
  </si>
  <si>
    <t>2.4.30.00.00</t>
  </si>
  <si>
    <t>2.4.40.00.00</t>
  </si>
  <si>
    <t>2.4.50.00.00</t>
  </si>
  <si>
    <t>2.4.60.00.00</t>
  </si>
  <si>
    <t>Transferência de Outras Instituições Públicas</t>
  </si>
  <si>
    <t>2.4.70.00.00</t>
  </si>
  <si>
    <t>2.4.71.00.00</t>
  </si>
  <si>
    <t>Transferência de Convênios da União e de suas Entidades</t>
  </si>
  <si>
    <t>2.4.71.01.00</t>
  </si>
  <si>
    <t>2.4.71.02.00</t>
  </si>
  <si>
    <t>2.4.71.03.00</t>
  </si>
  <si>
    <t>2.4.71.04.00</t>
  </si>
  <si>
    <t>Destinadas a Programas de Meio Ambiente</t>
  </si>
  <si>
    <t>2.4.71.05.00</t>
  </si>
  <si>
    <t>Destinadas a Programas de Infra-Estrutura em Transporte</t>
  </si>
  <si>
    <t>2.4.71.99.00</t>
  </si>
  <si>
    <t>2.4.72.00.00</t>
  </si>
  <si>
    <t>Transferência de Convênios dos Estados e de suas Entidades</t>
  </si>
  <si>
    <t>2.4.72.01.00</t>
  </si>
  <si>
    <t>2.4.72.02.00</t>
  </si>
  <si>
    <t>2.4.72.03.00</t>
  </si>
  <si>
    <t>2.4.72.04.00</t>
  </si>
  <si>
    <t>2.4.72.05.00</t>
  </si>
  <si>
    <t>2.4.72.99.00</t>
  </si>
  <si>
    <t>2.4.73.00.00</t>
  </si>
  <si>
    <t>Transferência de Convênios dos Municípios e de suas Entidades</t>
  </si>
  <si>
    <t>2.4.73.01.00</t>
  </si>
  <si>
    <t>Destinados a Programas de Saúde</t>
  </si>
  <si>
    <t>2.4.73.02.00</t>
  </si>
  <si>
    <t>2.4.73.99.00</t>
  </si>
  <si>
    <t>2.4.74.00.00</t>
  </si>
  <si>
    <t>Transferência de Convênios de Instituições Privadas</t>
  </si>
  <si>
    <t>2.4.75.00.00</t>
  </si>
  <si>
    <t>2.4.80.00.00</t>
  </si>
  <si>
    <t>2.4.81.00.00</t>
  </si>
  <si>
    <t>2.4.82.00.00</t>
  </si>
  <si>
    <t>2.4.83.00.00</t>
  </si>
  <si>
    <t>2.4.84.00.00</t>
  </si>
  <si>
    <t>2.5.00.00.00</t>
  </si>
  <si>
    <t>Outras Receitas de Capital</t>
  </si>
  <si>
    <t>DEDUÇÕES DA RECEITA CORRENTE</t>
  </si>
  <si>
    <t>9.1.7.21.01.00</t>
  </si>
  <si>
    <t>Dedução das Receitas de Transferências da União</t>
  </si>
  <si>
    <t>9.1.7.21.01.02</t>
  </si>
  <si>
    <t>FPM – FUNDEB e Redutor Financeiro</t>
  </si>
  <si>
    <t>9.1.7.21.01.05</t>
  </si>
  <si>
    <t>ITR</t>
  </si>
  <si>
    <t>9.1.7.21.36.00</t>
  </si>
  <si>
    <t>ICMS Desoneração – Lei Complementar 87/96</t>
  </si>
  <si>
    <t>9.1.7.22.01.00</t>
  </si>
  <si>
    <t>9.1.7.22.01.01</t>
  </si>
  <si>
    <t>ICMS</t>
  </si>
  <si>
    <t>9.1.7.22.01.02</t>
  </si>
  <si>
    <t>IPVA</t>
  </si>
  <si>
    <t>9.1.7.22.01.04</t>
  </si>
  <si>
    <t>IPI - Exportação</t>
  </si>
  <si>
    <t>Ensino Profissional, quando integrado ao ensino regular (Educação infantil e fundamental)</t>
  </si>
  <si>
    <t>Educação de Jovens e Adultos, quando integrado ao ensino regular (Educação infantil e fundamental)</t>
  </si>
  <si>
    <t>Contratação por Tempo Determinado</t>
  </si>
  <si>
    <t>Salário-Família</t>
  </si>
  <si>
    <t>Sentenças Judiciais</t>
  </si>
  <si>
    <t xml:space="preserve">Indenizações Trabalhistas </t>
  </si>
  <si>
    <t>EMPENHADO</t>
  </si>
  <si>
    <t>VALOR FIXADO</t>
  </si>
  <si>
    <t>Receitas de Serviços de Saúde</t>
  </si>
  <si>
    <t>Outras Receitas</t>
  </si>
  <si>
    <t>Contribuição Patronal do Servidor Ativo Civil</t>
  </si>
  <si>
    <t>Outras Receitas Correntes Intra-Orçamentárias</t>
  </si>
  <si>
    <t>Despesas com obras, quando destinada ao ensino regular (Educação infantil e fundamental)</t>
  </si>
  <si>
    <t>1.2.10.29.00</t>
  </si>
  <si>
    <t>1.2.10.29.01</t>
  </si>
  <si>
    <t>1.2.10.29.02</t>
  </si>
  <si>
    <t>1.2.10.29.03</t>
  </si>
  <si>
    <t>1.2.10.29.04</t>
  </si>
  <si>
    <t>1.2.10.29.05</t>
  </si>
  <si>
    <t>1.2.10.29.06</t>
  </si>
  <si>
    <t>1.2.10.29.08</t>
  </si>
  <si>
    <t>1.2.10.29.09</t>
  </si>
  <si>
    <t>COORDENADORIA DE CONTROLE EXTERNO - DEPARTAMENTO DE CONTROLE MUNICIPAL</t>
  </si>
  <si>
    <t>Créditos Adicionais abertos no exercício</t>
  </si>
  <si>
    <t>Contribuições de Pensionista Militar</t>
  </si>
  <si>
    <t>Contribuição Previdenciária para Amortização do Déficit Atuarial</t>
  </si>
  <si>
    <t>Contribuição Previdenciária em Regime de Parcelamento de Débitos</t>
  </si>
  <si>
    <t>Outras Contribuições Sociais</t>
  </si>
  <si>
    <t>1.2.10.29.15</t>
  </si>
  <si>
    <t>1.2.10.29.11</t>
  </si>
  <si>
    <t>1.2.10.29.07</t>
  </si>
  <si>
    <t>Demais Deduções da Receita</t>
  </si>
  <si>
    <t>1.7.21.99.01</t>
  </si>
  <si>
    <t>1.7.21.99.02</t>
  </si>
  <si>
    <t>Outras Receitas de Aplicações Financeiras de Recursos do FMS</t>
  </si>
  <si>
    <t>Outras Receitas de Valores Mobiliários</t>
  </si>
  <si>
    <t>TOTAL</t>
  </si>
  <si>
    <t>Multas e Juros de Mora do Imposto sobre a Propriedade Predial e Territorial Urbana - IPTU</t>
  </si>
  <si>
    <t>1.9.11.20.00</t>
  </si>
  <si>
    <t xml:space="preserve">Multas e Juros de Mora do Imposto sobre Transmissão Inter Vivos - ITBI </t>
  </si>
  <si>
    <t>1.9.11.30.00</t>
  </si>
  <si>
    <t xml:space="preserve">Despesas pagas com Receita de Serviços de Saúde </t>
  </si>
  <si>
    <t>1.2.20.99.00</t>
  </si>
  <si>
    <t xml:space="preserve">Outras Contribuições Econômicas </t>
  </si>
  <si>
    <t xml:space="preserve">Multas e Juros de Mora do Imposto sobre Serviços de Qualquer Natureza - ISS </t>
  </si>
  <si>
    <t>1.9.11.40.00</t>
  </si>
  <si>
    <t>Multas e Juros de Mora do Imposto de Renda Retido na Fonte - IRRF</t>
  </si>
  <si>
    <t>1.9.11.50.00</t>
  </si>
  <si>
    <t>Multas e Juros de Mora de outros tributos</t>
  </si>
  <si>
    <t>1.9.13.00.00</t>
  </si>
  <si>
    <t>1.9.13.01.00</t>
  </si>
  <si>
    <t>1.9.13.01.10</t>
  </si>
  <si>
    <t>Multas e Juros de Mora da Divida Ativa do Imposto sobre a Propriedade Predial e Territorial Urbana - IPTU</t>
  </si>
  <si>
    <t>1.9.13.01.20</t>
  </si>
  <si>
    <t xml:space="preserve">Multas e Juros de Mora da Divida Ativa do Imposto sobre Transmissão Inter Vivos - ITBI </t>
  </si>
  <si>
    <t>1.9.13.01.30</t>
  </si>
  <si>
    <t xml:space="preserve">Multas e Juros de Mora da Divida Ativa do Imposto sobre Serviços de Qualquer Natureza - ISS </t>
  </si>
  <si>
    <t>1.9.13.01.40</t>
  </si>
  <si>
    <t>Multas e Juros de Mora da Divida Ativa do Imposto de Renda Retido na Fonte - IRRF</t>
  </si>
  <si>
    <t>Multas e Juros de Mora da Divida Ativa de outros tributos</t>
  </si>
  <si>
    <t>1.9.13.02.00</t>
  </si>
  <si>
    <t>1.9.31.00.00</t>
  </si>
  <si>
    <t>1.9.31.10.00</t>
  </si>
  <si>
    <t>Divida Ativa do Imposto sobre a Propriedade Predial e Territorial Urbana - IPTU</t>
  </si>
  <si>
    <t>1.9.31.20.00</t>
  </si>
  <si>
    <t xml:space="preserve">Divida Ativa do Imposto sobre Transmissão Inter Vivos - ITBI </t>
  </si>
  <si>
    <t>1.9.31.30.00</t>
  </si>
  <si>
    <t xml:space="preserve">Divida Ativa do Imposto sobre Serviços de Qualquer Natureza - ISS </t>
  </si>
  <si>
    <t>1.9.31.40.00</t>
  </si>
  <si>
    <t>Divida Ativa do Imposto de Renda Retido na Fonte - IRRF</t>
  </si>
  <si>
    <t>1.9.31.50.00</t>
  </si>
  <si>
    <t>Divida Ativa de outros tributos</t>
  </si>
  <si>
    <t>1.9.32.00.00</t>
  </si>
  <si>
    <t>7.1.00.00.00</t>
  </si>
  <si>
    <t>7.2.00.00.00</t>
  </si>
  <si>
    <t>Outros Benefícios Previdenciários</t>
  </si>
  <si>
    <t>Disponível</t>
  </si>
  <si>
    <t>Receita Estimada Total (PREVISÃO INICIAL constante na LEI ORÇAMENTÁRIA ANUAL - LOA)</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</si>
  <si>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</si>
  <si>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</si>
  <si>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</si>
  <si>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</si>
  <si>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</si>
  <si>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</si>
  <si>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</si>
  <si>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</si>
  <si>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</si>
  <si>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</si>
  <si>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</si>
  <si>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</si>
  <si>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</si>
  <si>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</si>
  <si>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</si>
  <si>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</si>
  <si>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</si>
  <si>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</si>
  <si>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</si>
  <si>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</si>
  <si>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</si>
  <si>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</si>
  <si>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</si>
  <si>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</si>
  <si>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</si>
  <si>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</si>
  <si>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</si>
  <si>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</si>
  <si>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</si>
  <si>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</si>
  <si>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</si>
  <si>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</si>
  <si>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</si>
  <si>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</si>
  <si>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</si>
  <si>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</si>
  <si>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</si>
  <si>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</si>
  <si>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</si>
  <si>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</si>
  <si>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</si>
  <si>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</si>
  <si>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</si>
  <si>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</si>
  <si>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</si>
  <si>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</si>
  <si>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</si>
  <si>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</si>
  <si>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</si>
  <si>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</si>
  <si>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</si>
  <si>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</si>
  <si>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</si>
  <si>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</si>
  <si>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</si>
  <si>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</si>
  <si>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</si>
  <si>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</si>
  <si>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</si>
  <si>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</si>
  <si>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</si>
  <si>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</si>
  <si>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</si>
  <si>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</si>
  <si>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</si>
  <si>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</si>
  <si>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</si>
  <si>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</si>
  <si>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</si>
  <si>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</si>
  <si>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</si>
  <si>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</si>
  <si>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</si>
  <si>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</si>
  <si>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</si>
  <si>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</si>
  <si>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</si>
  <si>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</si>
  <si>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</si>
  <si>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</si>
  <si>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</si>
  <si>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</si>
  <si>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</si>
  <si>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</si>
  <si>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</si>
  <si>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</si>
  <si>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</si>
  <si>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</si>
  <si>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</si>
  <si>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</si>
  <si>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</si>
  <si>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</si>
  <si>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</si>
  <si>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</si>
  <si>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</si>
  <si>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</si>
  <si>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</si>
  <si>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</si>
  <si>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</si>
  <si>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</si>
  <si>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</si>
  <si>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</si>
  <si>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</si>
  <si>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</si>
  <si>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</si>
  <si>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</si>
  <si>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</si>
  <si>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</si>
  <si>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</si>
  <si>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</si>
  <si>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</si>
  <si>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</si>
  <si>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</si>
  <si>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</si>
  <si>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</si>
  <si>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</si>
  <si>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</si>
  <si>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</si>
  <si>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</si>
  <si>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</si>
  <si>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</si>
  <si>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</si>
  <si>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</si>
  <si>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</si>
  <si>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</si>
  <si>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</si>
  <si>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</si>
  <si>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</si>
  <si>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</si>
  <si>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</si>
  <si>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</si>
  <si>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</si>
  <si>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</si>
  <si>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</si>
  <si>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</si>
  <si>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</si>
  <si>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</si>
  <si>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</si>
  <si>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</si>
  <si>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</si>
  <si>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</si>
  <si>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</si>
  <si>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</si>
  <si>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</si>
  <si>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</si>
  <si>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</si>
  <si>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</si>
  <si>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</si>
  <si>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</si>
  <si>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</si>
  <si>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</si>
  <si>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</si>
  <si>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</si>
  <si>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</si>
  <si>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</si>
  <si>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</si>
  <si>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</si>
  <si>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</si>
  <si>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</si>
  <si>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</si>
  <si>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</si>
  <si>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</si>
  <si>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</si>
  <si>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</si>
  <si>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</si>
  <si>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</si>
  <si>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</si>
  <si>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</si>
  <si>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</si>
  <si>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</si>
  <si>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</si>
  <si>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</si>
  <si>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</si>
  <si>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</si>
  <si>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</si>
  <si>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</si>
  <si>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</si>
  <si>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</si>
  <si>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</si>
  <si>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</si>
  <si>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</si>
  <si>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</si>
  <si>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</si>
  <si>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</si>
  <si>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PT - Responsáveis</t>
  </si>
  <si>
    <t>TEXTO</t>
  </si>
  <si>
    <t>[TAB_ORD_NOME_1]</t>
  </si>
  <si>
    <t>NULL</t>
  </si>
  <si>
    <t>PT RESPONSÁVEIS - PREFEITO 1 - NOME</t>
  </si>
  <si>
    <t>[TAB_ORD_CPF_1]</t>
  </si>
  <si>
    <t>PT RESPONSÁVEIS - PREFEITO 1 - CPF</t>
  </si>
  <si>
    <t>[TAB_ORD_EST_CIVIL_1]</t>
  </si>
  <si>
    <t>PT RESPONSÁVEIS - PREFEITO 1 - ESTADO CIVIL</t>
  </si>
  <si>
    <t>[TAB_ORD_END_1]</t>
  </si>
  <si>
    <t>PT RESPONSÁVEIS - PREFEITO 1 - ENDEREÇO</t>
  </si>
  <si>
    <t>[TAB_ORD_DT_DESIG_1]</t>
  </si>
  <si>
    <t>PT RESPONSÁVEIS - PREFEITO 1 - DATA DE DESIGNAÇÃO</t>
  </si>
  <si>
    <t>[TAB_ORD_DT_AFAST_1]</t>
  </si>
  <si>
    <t>PT RESPONSÁVEIS - PREFEITO 1 - DATA DE AFASTAMENTO</t>
  </si>
  <si>
    <t>[TAB_ORD_NOME_2]</t>
  </si>
  <si>
    <t>[TAB_ORD_CPF_2]</t>
  </si>
  <si>
    <t>[TAB_ORD_EST_CIVIL_2]</t>
  </si>
  <si>
    <t>[TAB_ORD_END_2]</t>
  </si>
  <si>
    <t>[TAB_ORD_DT_DESIG_2]</t>
  </si>
  <si>
    <t>[TAB_ORD_DT_AFAST_2]</t>
  </si>
  <si>
    <t>[TAB_ORD_NOME_3]</t>
  </si>
  <si>
    <t>PT RESPONSÁVEIS - PREFEITO 2 - NOME</t>
  </si>
  <si>
    <t>[TAB_ORD_CPF_3]</t>
  </si>
  <si>
    <t>PT RESPONSÁVEIS - PREFEITO 2 - CPF</t>
  </si>
  <si>
    <t>[TAB_ORD_EST_CIVIL_3]</t>
  </si>
  <si>
    <t>PT RESPONSÁVEIS - PREFEITO 2 - ESTADO CIVIL</t>
  </si>
  <si>
    <t>[TAB_ORD_END_3]</t>
  </si>
  <si>
    <t>PT RESPONSÁVEIS - PREFEITO 2 - ENDEREÇO</t>
  </si>
  <si>
    <t>[TAB_ORD_DT_DESIG_3]</t>
  </si>
  <si>
    <t>PT RESPONSÁVEIS - PREFEITO 2 - DATA DE DESIGNAÇÃO</t>
  </si>
  <si>
    <t>[TAB_ORD_DT_AFAST_3]</t>
  </si>
  <si>
    <t>PT RESPONSÁVEIS - PREFEITO 2 - DATA DE AFASTAMENTO</t>
  </si>
  <si>
    <t>[TAB_ORD_NOME_4]</t>
  </si>
  <si>
    <t>[TAB_ORD_CPF_4]</t>
  </si>
  <si>
    <t>[TAB_ORD_EST_CIVIL_4]</t>
  </si>
  <si>
    <t>[TAB_ORD_END_4]</t>
  </si>
  <si>
    <t>[TAB_ORD_DT_DESIG_4]</t>
  </si>
  <si>
    <t>[TAB_ORD_DT_AFAST_4]</t>
  </si>
  <si>
    <t>PT - Análise da Receita Arrecadada</t>
  </si>
  <si>
    <t>[An_Rec_Valor_1]</t>
  </si>
  <si>
    <t>NÚMERO</t>
  </si>
  <si>
    <t>[An_Rec_Valor_2]</t>
  </si>
  <si>
    <t>[An_Rec_Valor_3]</t>
  </si>
  <si>
    <t>[An_Rec_Valor_4]</t>
  </si>
  <si>
    <t>[An_Rec_Valor_5]</t>
  </si>
  <si>
    <t>[An_Rec_Valor_6]</t>
  </si>
  <si>
    <t>[An_Rec_Valor_7]</t>
  </si>
  <si>
    <t>[An_Rec_Valor_8]</t>
  </si>
  <si>
    <t>[An_Rec_Valor_9]</t>
  </si>
  <si>
    <t>[An_Rec_Valor_10]</t>
  </si>
  <si>
    <t>[An_Rec_Valor_11]</t>
  </si>
  <si>
    <t>[An_Rec_Valor_12]</t>
  </si>
  <si>
    <t>[An_Rec_Valor_13]</t>
  </si>
  <si>
    <t>[An_Rec_Valor_14]</t>
  </si>
  <si>
    <t>[An_Rec_Valor_15]</t>
  </si>
  <si>
    <t>[An_Rec_Valor_16]</t>
  </si>
  <si>
    <t>[An_Rec_Valor_17]</t>
  </si>
  <si>
    <t>[An_Rec_Valor_18]</t>
  </si>
  <si>
    <t>[An_Rec_Valor_19]</t>
  </si>
  <si>
    <t>[An_Rec_Valor_20]</t>
  </si>
  <si>
    <t>[An_Rec_Valor_21]</t>
  </si>
  <si>
    <t>[An_Rec_Valor_22]</t>
  </si>
  <si>
    <t>[An_Rec_Valor_23]</t>
  </si>
  <si>
    <t>[An_Rec_Valor_24]</t>
  </si>
  <si>
    <t>[An_Rec_Valor_25]</t>
  </si>
  <si>
    <t>[An_Rec_Valor_26]</t>
  </si>
  <si>
    <t>[An_Rec_Valor_27]</t>
  </si>
  <si>
    <t>[An_Rec_Valor_28]</t>
  </si>
  <si>
    <t>[An_Rec_Valor_29]</t>
  </si>
  <si>
    <t>[An_Rec_Valor_30]</t>
  </si>
  <si>
    <t>[An_Rec_Valor_31]</t>
  </si>
  <si>
    <t>[An_Rec_Valor_32]</t>
  </si>
  <si>
    <t>[An_Rec_Valor_32_1]</t>
  </si>
  <si>
    <t>1.2.10.29.16</t>
  </si>
  <si>
    <t>Compensação Financeira entre Regimes de Previdência</t>
  </si>
  <si>
    <t>[An_Rec_Valor_32_2]</t>
  </si>
  <si>
    <t>1.2.10.29.99</t>
  </si>
  <si>
    <t>Outras Contribuições Sociais para o RPPS</t>
  </si>
  <si>
    <t>[An_Rec_Valor_33]</t>
  </si>
  <si>
    <t>[An_Rec_Valor_34]</t>
  </si>
  <si>
    <t>[An_Rec_Valor_35]</t>
  </si>
  <si>
    <t>[An_Rec_Valor_36]</t>
  </si>
  <si>
    <t>[An_Rec_Valor_37]</t>
  </si>
  <si>
    <t>[An_Rec_Valor_38]</t>
  </si>
  <si>
    <t>[An_Rec_Valor_39]</t>
  </si>
  <si>
    <t>[An_Rec_Valor_40]</t>
  </si>
  <si>
    <t>[An_Rec_Valor_41]</t>
  </si>
  <si>
    <t>[An_Rec_Valor_42]</t>
  </si>
  <si>
    <t>[An_Rec_Valor_43]</t>
  </si>
  <si>
    <t>[An_Rec_Valor_44]</t>
  </si>
  <si>
    <t>[An_Rec_Valor_45]</t>
  </si>
  <si>
    <t>[An_Rec_Valor_46]</t>
  </si>
  <si>
    <t>[An_Rec_Valor_47]</t>
  </si>
  <si>
    <t>[An_Rec_Valor_48]</t>
  </si>
  <si>
    <t>[An_Rec_Valor_49]</t>
  </si>
  <si>
    <t>[An_Rec_Valor_50]</t>
  </si>
  <si>
    <t>[An_Rec_Valor_51]</t>
  </si>
  <si>
    <t>[An_Rec_Valor_52]</t>
  </si>
  <si>
    <t>[An_Rec_Valor_53]</t>
  </si>
  <si>
    <t>[An_Rec_Valor_54]</t>
  </si>
  <si>
    <t>[An_Rec_Valor_55]</t>
  </si>
  <si>
    <t>[An_Rec_Valor_56]</t>
  </si>
  <si>
    <t>[An_Rec_Valor_57]</t>
  </si>
  <si>
    <t>[An_Rec_Valor_58]</t>
  </si>
  <si>
    <t>[An_Rec_Valor_59]</t>
  </si>
  <si>
    <t>[An_Rec_Valor_60]</t>
  </si>
  <si>
    <t>[An_Rec_Valor_61]</t>
  </si>
  <si>
    <t>[An_Rec_Valor_62]</t>
  </si>
  <si>
    <t>[An_Rec_Valor_63]</t>
  </si>
  <si>
    <t>[An_Rec_Valor_64]</t>
  </si>
  <si>
    <t>[An_Rec_Valor_65]</t>
  </si>
  <si>
    <t>[An_Rec_Valor_66]</t>
  </si>
  <si>
    <t>[An_Rec_Valor_67]</t>
  </si>
  <si>
    <t>[An_Rec_Valor_68]</t>
  </si>
  <si>
    <t>[An_Rec_Valor_69]</t>
  </si>
  <si>
    <t>[An_Rec_Valor_70]</t>
  </si>
  <si>
    <t>[An_Rec_Valor_71]</t>
  </si>
  <si>
    <t>[An_Rec_Valor_72]</t>
  </si>
  <si>
    <t>[An_Rec_Valor_73]</t>
  </si>
  <si>
    <t>[An_Rec_Valor_74]</t>
  </si>
  <si>
    <t>[An_Rec_Valor_75]</t>
  </si>
  <si>
    <t>[An_Rec_Valor_76]</t>
  </si>
  <si>
    <t>[An_Rec_Valor_77]</t>
  </si>
  <si>
    <t>[An_Rec_Valor_78]</t>
  </si>
  <si>
    <t>[An_Rec_Valor_79]</t>
  </si>
  <si>
    <t>[An_Rec_Valor_80]</t>
  </si>
  <si>
    <t>[An_Rec_Valor_81]</t>
  </si>
  <si>
    <t>[An_Rec_Valor_82]</t>
  </si>
  <si>
    <t>[An_Rec_Valor_83]</t>
  </si>
  <si>
    <t>[An_Rec_Valor_84]</t>
  </si>
  <si>
    <t>[An_Rec_Valor_85]</t>
  </si>
  <si>
    <t>[An_Rec_Valor_86]</t>
  </si>
  <si>
    <t>[An_Rec_Valor_87]</t>
  </si>
  <si>
    <t>[An_Rec_Valor_88]</t>
  </si>
  <si>
    <t>[An_Rec_Valor_89]</t>
  </si>
  <si>
    <t>[An_Rec_Valor_90]</t>
  </si>
  <si>
    <t>[An_Rec_Valor_91]</t>
  </si>
  <si>
    <t>[An_Rec_Valor_92]</t>
  </si>
  <si>
    <t>[An_Rec_Valor_93]</t>
  </si>
  <si>
    <t>[An_Rec_Valor_94]</t>
  </si>
  <si>
    <t>[An_Rec_Valor_95]</t>
  </si>
  <si>
    <t>[An_Rec_Valor_96]</t>
  </si>
  <si>
    <t>[An_Rec_Valor_97]</t>
  </si>
  <si>
    <t>[An_Rec_Valor_98]</t>
  </si>
  <si>
    <t>[An_Rec_Valor_99]</t>
  </si>
  <si>
    <t>[An_Rec_Valor_100]</t>
  </si>
  <si>
    <t>[An_Rec_Valor_101]</t>
  </si>
  <si>
    <t>[An_Rec_Valor_102]</t>
  </si>
  <si>
    <t>[An_Rec_Valor_103]</t>
  </si>
  <si>
    <t>[An_Rec_Valor_104]</t>
  </si>
  <si>
    <t>[An_Rec_Valor_105]</t>
  </si>
  <si>
    <t>[An_Rec_Valor_106]</t>
  </si>
  <si>
    <t>[An_Rec_Valor_107]</t>
  </si>
  <si>
    <t>[An_Rec_Valor_108]</t>
  </si>
  <si>
    <t>[An_Rec_Valor_109]</t>
  </si>
  <si>
    <t>[An_Rec_Valor_110]</t>
  </si>
  <si>
    <t>[An_Rec_Valor_111]</t>
  </si>
  <si>
    <t>[An_Rec_Valor_112]</t>
  </si>
  <si>
    <t>[An_Rec_Valor_113]</t>
  </si>
  <si>
    <t>[An_Rec_Valor_114]</t>
  </si>
  <si>
    <t>[An_Rec_Valor_115]</t>
  </si>
  <si>
    <t>[An_Rec_Valor_116]</t>
  </si>
  <si>
    <t>[An_Rec_Valor_117]</t>
  </si>
  <si>
    <t>[An_Rec_Valor_118]</t>
  </si>
  <si>
    <t>[An_Rec_Valor_119]</t>
  </si>
  <si>
    <t>[An_Rec_Valor_120]</t>
  </si>
  <si>
    <t>[An_Rec_Valor_121]</t>
  </si>
  <si>
    <t>[An_Rec_Valor_122]</t>
  </si>
  <si>
    <t>[An_Rec_Valor_123]</t>
  </si>
  <si>
    <t>[An_Rec_Valor_124]</t>
  </si>
  <si>
    <t>[An_Rec_Valor_125]</t>
  </si>
  <si>
    <t>[An_Rec_Valor_126]</t>
  </si>
  <si>
    <t>[An_Rec_Valor_127]</t>
  </si>
  <si>
    <t>[An_Rec_Valor_128]</t>
  </si>
  <si>
    <t>[An_Rec_Valor_129]</t>
  </si>
  <si>
    <t>[An_Rec_Valor_130]</t>
  </si>
  <si>
    <t>[An_Rec_Valor_131]</t>
  </si>
  <si>
    <t>[An_Rec_Valor_132]</t>
  </si>
  <si>
    <t>[An_Rec_Valor_133]</t>
  </si>
  <si>
    <t>[An_Rec_Valor_134]</t>
  </si>
  <si>
    <t>[An_Rec_Valor_136]</t>
  </si>
  <si>
    <t>[An_Rec_Valor_137]</t>
  </si>
  <si>
    <t>[An_Rec_Valor_138]</t>
  </si>
  <si>
    <t>[An_Rec_Valor_139]</t>
  </si>
  <si>
    <t>[An_Rec_Valor_140]</t>
  </si>
  <si>
    <t>[An_Rec_Valor_141]</t>
  </si>
  <si>
    <t>[An_Rec_Valor_142]</t>
  </si>
  <si>
    <t>[An_Rec_Valor_143]</t>
  </si>
  <si>
    <t>[An_Rec_Valor_135]</t>
  </si>
  <si>
    <t>[An_Rec_Valor_143_1]</t>
  </si>
  <si>
    <t>[An_Rec_Valor_144]</t>
  </si>
  <si>
    <t>[An_Rec_Valor_145]</t>
  </si>
  <si>
    <t>[An_Rec_Valor_146]</t>
  </si>
  <si>
    <t>[An_Rec_Valor_147]</t>
  </si>
  <si>
    <t>[An_Rec_Valor_148]</t>
  </si>
  <si>
    <t>[An_Rec_Valor_149]</t>
  </si>
  <si>
    <t>[An_Rec_Valor_150]</t>
  </si>
  <si>
    <t>[An_Rec_Valor_151]</t>
  </si>
  <si>
    <t>[An_Rec_Valor_152]</t>
  </si>
  <si>
    <t>[An_Rec_Valor_153]</t>
  </si>
  <si>
    <t>[An_Rec_Valor_154]</t>
  </si>
  <si>
    <t>[An_Rec_Valor_155]</t>
  </si>
  <si>
    <t>[An_Rec_Valor_156]</t>
  </si>
  <si>
    <t>[An_Rec_Valor_157]</t>
  </si>
  <si>
    <t>[An_Rec_Valor_158]</t>
  </si>
  <si>
    <t>[An_Rec_Valor_159]</t>
  </si>
  <si>
    <t>[An_Rec_Valor_160]</t>
  </si>
  <si>
    <t>[An_Rec_Valor_161]</t>
  </si>
  <si>
    <t>[An_Rec_Valor_162]</t>
  </si>
  <si>
    <t>[An_Rec_Valor_163]</t>
  </si>
  <si>
    <t>[An_Rec_Valor_164]</t>
  </si>
  <si>
    <t>[An_Rec_Valor_165]</t>
  </si>
  <si>
    <t>[An_Rec_Valor_166]</t>
  </si>
  <si>
    <t>[An_Rec_Valor_167]</t>
  </si>
  <si>
    <t>[An_Rec_Valor_168]</t>
  </si>
  <si>
    <t>[An_Rec_Valor_169]</t>
  </si>
  <si>
    <t>[An_Rec_Valor_170]</t>
  </si>
  <si>
    <t>[An_Rec_Valor_171]</t>
  </si>
  <si>
    <t>[An_Rec_Valor_172]</t>
  </si>
  <si>
    <t>[An_Rec_Valor_173]</t>
  </si>
  <si>
    <t>[An_Rec_Valor_174]</t>
  </si>
  <si>
    <t>[An_Rec_Valor_175]</t>
  </si>
  <si>
    <t>[An_Rec_Valor_176]</t>
  </si>
  <si>
    <t>[An_Rec_Valor_177]</t>
  </si>
  <si>
    <t>[An_Rec_Valor_178]</t>
  </si>
  <si>
    <t>[An_Rec_Valor_179]</t>
  </si>
  <si>
    <t>[An_Rec_Valor_180]</t>
  </si>
  <si>
    <t>[An_Rec_Valor_181]</t>
  </si>
  <si>
    <t>[An_Rec_Valor_182]</t>
  </si>
  <si>
    <t>[An_Rec_Valor_183]</t>
  </si>
  <si>
    <t>[An_Rec_Valor_184]</t>
  </si>
  <si>
    <t>[An_Rec_Valor_185]</t>
  </si>
  <si>
    <t>[An_Rec_Valor_186]</t>
  </si>
  <si>
    <t>[An_Rec_Valor_187]</t>
  </si>
  <si>
    <t>[An_Rec_Valor_188]</t>
  </si>
  <si>
    <t>[An_Rec_Valor_189]</t>
  </si>
  <si>
    <t>[An_Rec_Valor_190]</t>
  </si>
  <si>
    <t>[An_Rec_Valor_191]</t>
  </si>
  <si>
    <t>[An_Rec_Valor_192]</t>
  </si>
  <si>
    <t>[An_Rec_Valor_193]</t>
  </si>
  <si>
    <t>[An_Rec_Valor_194]</t>
  </si>
  <si>
    <t>[An_Rec_Valor_195]</t>
  </si>
  <si>
    <t>[An_Rec_Valor_196]</t>
  </si>
  <si>
    <t>[An_Rec_Valor_197]</t>
  </si>
  <si>
    <t>[An_Rec_Valor_198]</t>
  </si>
  <si>
    <t>[An_Rec_Valor_199]</t>
  </si>
  <si>
    <t>[An_Rec_Valor_200]</t>
  </si>
  <si>
    <t>[An_Rec_Valor_201]</t>
  </si>
  <si>
    <t>[An_Rec_Valor_202]</t>
  </si>
  <si>
    <t>[An_Rec_Valor_203]</t>
  </si>
  <si>
    <t>[An_Rec_Valor_204]</t>
  </si>
  <si>
    <t>[An_Rec_Valor_205]</t>
  </si>
  <si>
    <t>[An_Rec_Valor_206]</t>
  </si>
  <si>
    <t>[An_Rec_Valor_207]</t>
  </si>
  <si>
    <t>[An_Rec_Valor_208]</t>
  </si>
  <si>
    <t>[An_Rec_Valor_209]</t>
  </si>
  <si>
    <t>[An_Rec_Valor_210]</t>
  </si>
  <si>
    <t>9.1.0.00.00.00</t>
  </si>
  <si>
    <t>[An_Rec_Valor_211]</t>
  </si>
  <si>
    <t>[An_Rec_Valor_212]</t>
  </si>
  <si>
    <t>[An_Rec_Valor_213]</t>
  </si>
  <si>
    <t>[An_Rec_Valor_214]</t>
  </si>
  <si>
    <t>[An_Rec_Valor_215]</t>
  </si>
  <si>
    <t>Dedução das Receitas de Transferência dos Estados</t>
  </si>
  <si>
    <t>[An_Rec_Valor_216]</t>
  </si>
  <si>
    <t>[An_Rec_Valor_217]</t>
  </si>
  <si>
    <t>[An_Rec_Valor_218]</t>
  </si>
  <si>
    <t>[An_Rec_Valor_219]</t>
  </si>
  <si>
    <t>9.x.x.xx.xx.xx</t>
  </si>
  <si>
    <t>[An_Rec_Valor_220]</t>
  </si>
  <si>
    <t>INTR 7.0.00.00.00</t>
  </si>
  <si>
    <t>[An_Rec_Valor_221]</t>
  </si>
  <si>
    <t>INTR 7.1.00.00.00</t>
  </si>
  <si>
    <t>[An_Rec_Valor_222]</t>
  </si>
  <si>
    <t>INTR 7.2.00.00.00</t>
  </si>
  <si>
    <t>[An_Rec_Valor_223]</t>
  </si>
  <si>
    <t>INTR 8.0.00.00.00</t>
  </si>
  <si>
    <t>PT - Histórico do Limite da DTP</t>
  </si>
  <si>
    <t>[DTP_Valor_1]</t>
  </si>
  <si>
    <t>01.</t>
  </si>
  <si>
    <t xml:space="preserve">DESPESA BRUTA COM PESSOAL  </t>
  </si>
  <si>
    <t>[DTP_Valor_2]</t>
  </si>
  <si>
    <t>01.01.</t>
  </si>
  <si>
    <t xml:space="preserve">Ativo  </t>
  </si>
  <si>
    <t>[DTP_Valor_3]</t>
  </si>
  <si>
    <t>01.01.01.</t>
  </si>
  <si>
    <t>[DTP_Valor_4]</t>
  </si>
  <si>
    <t>01.01.02.</t>
  </si>
  <si>
    <t>[DTP_Valor_5]</t>
  </si>
  <si>
    <t>01.01.03.</t>
  </si>
  <si>
    <t xml:space="preserve">Vencimento e Vantagens Fixas - Pessoal Civil  </t>
  </si>
  <si>
    <t>[DTP_Valor_6]</t>
  </si>
  <si>
    <t>01.01.04.</t>
  </si>
  <si>
    <t xml:space="preserve">Obrigações Patronais (para o RGPS e RPPS - Fundo ou Instituto) </t>
  </si>
  <si>
    <t>[DTP_Valor_7]</t>
  </si>
  <si>
    <t>01.01.05.</t>
  </si>
  <si>
    <t xml:space="preserve">Outras Despesas Variáveis - Pessoal Civil </t>
  </si>
  <si>
    <t>[DTP_Valor_8]</t>
  </si>
  <si>
    <t>01.01.06.</t>
  </si>
  <si>
    <t>[DTP_Valor_9]</t>
  </si>
  <si>
    <t>01.01.07.</t>
  </si>
  <si>
    <t>[DTP_Valor_10]</t>
  </si>
  <si>
    <t>01.01.08.</t>
  </si>
  <si>
    <t xml:space="preserve">Despesas de exercícios Anteriores  </t>
  </si>
  <si>
    <t>[DTP_Valor_11]</t>
  </si>
  <si>
    <t>01.01.09.</t>
  </si>
  <si>
    <t xml:space="preserve">Outros  </t>
  </si>
  <si>
    <t>[DTP_Valor_12]</t>
  </si>
  <si>
    <t>01.01.09.01.</t>
  </si>
  <si>
    <t>[DTP_Valor_13]</t>
  </si>
  <si>
    <t>01.01.09.02.</t>
  </si>
  <si>
    <t>[DTP_Valor_14]</t>
  </si>
  <si>
    <t>01.01.09.03.</t>
  </si>
  <si>
    <t>[DTP_Valor_15]</t>
  </si>
  <si>
    <t>01.01.09.04.</t>
  </si>
  <si>
    <t>[DTP_Valor_16]</t>
  </si>
  <si>
    <t>01.01.09.05.</t>
  </si>
  <si>
    <t>[DTP_Valor_17]</t>
  </si>
  <si>
    <t>01.01.09.06.</t>
  </si>
  <si>
    <t>[DTP_Valor_18]</t>
  </si>
  <si>
    <t>01.01.09.07.</t>
  </si>
  <si>
    <t>[DTP_Valor_19]</t>
  </si>
  <si>
    <t>01.01.09.08.</t>
  </si>
  <si>
    <t>[DTP_Valor_20]</t>
  </si>
  <si>
    <t>01.01.09.09.</t>
  </si>
  <si>
    <t>[DTP_Valor_21]</t>
  </si>
  <si>
    <t>01.01.09.10.</t>
  </si>
  <si>
    <t>[DTP_Valor_22]</t>
  </si>
  <si>
    <t>01.02.</t>
  </si>
  <si>
    <t xml:space="preserve">Inativo e Pensionista  </t>
  </si>
  <si>
    <t>[DTP_Valor_23]</t>
  </si>
  <si>
    <t>01.02.01.</t>
  </si>
  <si>
    <t>Aposentadoria e Reforma</t>
  </si>
  <si>
    <t>[DTP_Valor_24]</t>
  </si>
  <si>
    <t>01.02.02.</t>
  </si>
  <si>
    <t>[DTP_Valor_25]</t>
  </si>
  <si>
    <t>01.02.03.</t>
  </si>
  <si>
    <t>[DTP_Valor_26]</t>
  </si>
  <si>
    <t>01.02.04.</t>
  </si>
  <si>
    <t>[DTP_Valor_27]</t>
  </si>
  <si>
    <t>01.02.05.</t>
  </si>
  <si>
    <t xml:space="preserve">Sentenças Judiciais  </t>
  </si>
  <si>
    <t>[DTP_Valor_28]</t>
  </si>
  <si>
    <t>01.02.06.</t>
  </si>
  <si>
    <t xml:space="preserve">Despesas de exercícios anteriores </t>
  </si>
  <si>
    <t>[DTP_Valor_29]</t>
  </si>
  <si>
    <t>01.02.07.</t>
  </si>
  <si>
    <t xml:space="preserve">Outros </t>
  </si>
  <si>
    <t>[DTP_Valor_30]</t>
  </si>
  <si>
    <t>01.02.07.01.</t>
  </si>
  <si>
    <t>[DTP_Valor_31]</t>
  </si>
  <si>
    <t>01.02.07.02.</t>
  </si>
  <si>
    <t>[DTP_Valor_32]</t>
  </si>
  <si>
    <t>01.02.07.03.</t>
  </si>
  <si>
    <t>[DTP_Valor_33]</t>
  </si>
  <si>
    <t>01.02.07.04.</t>
  </si>
  <si>
    <t>[DTP_Valor_34]</t>
  </si>
  <si>
    <t>01.02.07.05.</t>
  </si>
  <si>
    <t>[DTP_Valor_35]</t>
  </si>
  <si>
    <t>01.02.07.06.</t>
  </si>
  <si>
    <t>[DTP_Valor_36]</t>
  </si>
  <si>
    <t>01.02.07.07.</t>
  </si>
  <si>
    <t>[DTP_Valor_37]</t>
  </si>
  <si>
    <t>01.02.07.08.</t>
  </si>
  <si>
    <t>[DTP_Valor_38]</t>
  </si>
  <si>
    <t>01.02.07.09.</t>
  </si>
  <si>
    <t>[DTP_Valor_39]</t>
  </si>
  <si>
    <t>01.02.07.10.</t>
  </si>
  <si>
    <t>[DTP_Valor_40]</t>
  </si>
  <si>
    <t>01.03.</t>
  </si>
  <si>
    <t xml:space="preserve">Outras despesas de pessoal (§ 1º, art. 18, da LRF)  </t>
  </si>
  <si>
    <t>[DTP_Valor_41]</t>
  </si>
  <si>
    <t>02.</t>
  </si>
  <si>
    <t xml:space="preserve">DEDUÇÕES (§ 1º do art. 19 da LRF) </t>
  </si>
  <si>
    <t>[DTP_Valor_42]</t>
  </si>
  <si>
    <t>02.01.</t>
  </si>
  <si>
    <t>[DTP_Valor_43]</t>
  </si>
  <si>
    <t>02.02.</t>
  </si>
  <si>
    <t xml:space="preserve">Decorrentes de Decisão Judicial </t>
  </si>
  <si>
    <t>[DTP_Valor_44]</t>
  </si>
  <si>
    <t>02.03.</t>
  </si>
  <si>
    <t>Despesas de exercícios anteriores</t>
  </si>
  <si>
    <t>[DTP_Valor_45]</t>
  </si>
  <si>
    <t>02.04.</t>
  </si>
  <si>
    <t>Inativos e Pensionistas com Recursos Vinculados (art. 19, VI, da LRF)</t>
  </si>
  <si>
    <t>[DTP_Valor_46]</t>
  </si>
  <si>
    <t>02.05.</t>
  </si>
  <si>
    <t>[DTP_Valor_47]</t>
  </si>
  <si>
    <t>02.05.01.</t>
  </si>
  <si>
    <t>[DTP_Valor_48]</t>
  </si>
  <si>
    <t>02.05.02.</t>
  </si>
  <si>
    <t>[DTP_Valor_49]</t>
  </si>
  <si>
    <t>02.05.03.</t>
  </si>
  <si>
    <t>[DTP_Valor_50]</t>
  </si>
  <si>
    <t>02.05.04.</t>
  </si>
  <si>
    <t>[DTP_Valor_51]</t>
  </si>
  <si>
    <t>02.05.05.</t>
  </si>
  <si>
    <t>[DTP_Valor_52]</t>
  </si>
  <si>
    <t>02.05.06.</t>
  </si>
  <si>
    <t>[DTP_Valor_53]</t>
  </si>
  <si>
    <t>02.05.07.</t>
  </si>
  <si>
    <t>[DTP_Valor_54]</t>
  </si>
  <si>
    <t>02.05.08.</t>
  </si>
  <si>
    <t>[DTP_Valor_55]</t>
  </si>
  <si>
    <t>02.05.09.</t>
  </si>
  <si>
    <t>[DTP_Valor_56]</t>
  </si>
  <si>
    <t>02.05.10.</t>
  </si>
  <si>
    <t>[DTP_Valor_57]</t>
  </si>
  <si>
    <t>03.</t>
  </si>
  <si>
    <t>[DTP_Valor_58]</t>
  </si>
  <si>
    <t>04.</t>
  </si>
  <si>
    <t>RECEITA CORRENTE LÍQUIDA</t>
  </si>
  <si>
    <t>[DTP_Valor_59]</t>
  </si>
  <si>
    <t>05.</t>
  </si>
  <si>
    <t xml:space="preserve">COMPROMETIMENTO DA DTP = DTP/RCL (100%) </t>
  </si>
  <si>
    <t>PT - Apuração da DTP</t>
  </si>
  <si>
    <t>[DTP_Valor_12_D]</t>
  </si>
  <si>
    <t>01.01.09.01.D</t>
  </si>
  <si>
    <t>[DTP_Valor_13_D]</t>
  </si>
  <si>
    <t>01.01.09.02.D</t>
  </si>
  <si>
    <t>[DTP_Valor_14_D]</t>
  </si>
  <si>
    <t>01.01.09.03.D</t>
  </si>
  <si>
    <t>[DTP_Valor_15_D]</t>
  </si>
  <si>
    <t>01.01.09.04.D</t>
  </si>
  <si>
    <t>[DTP_Valor_16_D]</t>
  </si>
  <si>
    <t>01.01.09.05.D</t>
  </si>
  <si>
    <t>[DTP_Valor_17_D]</t>
  </si>
  <si>
    <t>01.01.09.06.D</t>
  </si>
  <si>
    <t>[DTP_Valor_18_D]</t>
  </si>
  <si>
    <t>01.01.09.07.D</t>
  </si>
  <si>
    <t>[DTP_Valor_19_D]</t>
  </si>
  <si>
    <t>01.01.09.08.D</t>
  </si>
  <si>
    <t>[DTP_Valor_20_D]</t>
  </si>
  <si>
    <t>01.01.09.09.D</t>
  </si>
  <si>
    <t>[DTP_Valor_21_D]</t>
  </si>
  <si>
    <t>01.01.09.10.D</t>
  </si>
  <si>
    <t>[DTP_Valor_30_D]</t>
  </si>
  <si>
    <t>01.02.07.01.D</t>
  </si>
  <si>
    <t>[DTP_Valor_31_D]</t>
  </si>
  <si>
    <t>01.02.07.02.D</t>
  </si>
  <si>
    <t>[DTP_Valor_32_D]</t>
  </si>
  <si>
    <t>01.02.07.03.D</t>
  </si>
  <si>
    <t>[DTP_Valor_33_D]</t>
  </si>
  <si>
    <t>01.02.07.04.D</t>
  </si>
  <si>
    <t>[DTP_Valor_34_D]</t>
  </si>
  <si>
    <t>01.02.07.05.D</t>
  </si>
  <si>
    <t>[DTP_Valor_35_D]</t>
  </si>
  <si>
    <t>01.02.07.06.D</t>
  </si>
  <si>
    <t>[DTP_Valor_36_D]</t>
  </si>
  <si>
    <t>01.02.07.07.D</t>
  </si>
  <si>
    <t>[DTP_Valor_37_D]</t>
  </si>
  <si>
    <t>01.02.07.08.D</t>
  </si>
  <si>
    <t>[DTP_Valor_38_D]</t>
  </si>
  <si>
    <t>01.02.07.09.D</t>
  </si>
  <si>
    <t>[DTP_Valor_39_D]</t>
  </si>
  <si>
    <t>01.02.07.10.D</t>
  </si>
  <si>
    <t>[DTP_Valor_47_D]</t>
  </si>
  <si>
    <t>02.05.01.D</t>
  </si>
  <si>
    <t>[DTP_Valor_48_D]</t>
  </si>
  <si>
    <t>02.05.02.D</t>
  </si>
  <si>
    <t>[DTP_Valor_49_D]</t>
  </si>
  <si>
    <t>02.05.03.D</t>
  </si>
  <si>
    <t>[DTP_Valor_50_D]</t>
  </si>
  <si>
    <t>02.05.04.D</t>
  </si>
  <si>
    <t>[DTP_Valor_51_D]</t>
  </si>
  <si>
    <t>02.05.05.D</t>
  </si>
  <si>
    <t>[DTP_Valor_52_D]</t>
  </si>
  <si>
    <t>02.05.06.D</t>
  </si>
  <si>
    <t>[DTP_Valor_53_D]</t>
  </si>
  <si>
    <t>02.05.07.D</t>
  </si>
  <si>
    <t>[DTP_Valor_54_D]</t>
  </si>
  <si>
    <t>02.05.08.D</t>
  </si>
  <si>
    <t>[DTP_Valor_55_D]</t>
  </si>
  <si>
    <t>02.05.09.D</t>
  </si>
  <si>
    <t>[DTP_Valor_56_D]</t>
  </si>
  <si>
    <t>02.05.10.D</t>
  </si>
  <si>
    <t>PT - Comprometimento DCL</t>
  </si>
  <si>
    <t>[DCL_Valor_1]</t>
  </si>
  <si>
    <t>DÍVIDA CONSOLIDADA CONTABILIZADA (DC)</t>
  </si>
  <si>
    <t>[DCL_Valor_2]</t>
  </si>
  <si>
    <t>Dívida Mobiliária</t>
  </si>
  <si>
    <t>[DCL_Valor_3]</t>
  </si>
  <si>
    <t>Dívida Contratual</t>
  </si>
  <si>
    <t>[DCL_Valor_4]</t>
  </si>
  <si>
    <t>Precatórios</t>
  </si>
  <si>
    <t>[DCL_Valor_5]</t>
  </si>
  <si>
    <t>RPPS</t>
  </si>
  <si>
    <t>[DCL_Valor_6]</t>
  </si>
  <si>
    <t>INSS</t>
  </si>
  <si>
    <t>[DCL_Valor_7]</t>
  </si>
  <si>
    <t>PASEP</t>
  </si>
  <si>
    <t>[DCL_Valor_8]</t>
  </si>
  <si>
    <t>COMPESA</t>
  </si>
  <si>
    <t>[DCL_Valor_9]</t>
  </si>
  <si>
    <t>Demais Dívidas</t>
  </si>
  <si>
    <t>[DCL_Valor_10]</t>
  </si>
  <si>
    <t>DÍVIDA CONSOLIDADA NÃO CONTABILIZADA (DNC)</t>
  </si>
  <si>
    <t>[DCL_Valor_11]</t>
  </si>
  <si>
    <t>[DCL_Valor_12]</t>
  </si>
  <si>
    <t>[DCL_Valor_13]</t>
  </si>
  <si>
    <t>[DCL_Valor_14]</t>
  </si>
  <si>
    <t>[DCL_Valor_15]</t>
  </si>
  <si>
    <t>[DCL_Valor_16]</t>
  </si>
  <si>
    <t>DÍVIDA CONSOLIDADA TOTAL (01 + 02)</t>
  </si>
  <si>
    <t>[DCL_Valor_17]</t>
  </si>
  <si>
    <t>DEDUÇÕES</t>
  </si>
  <si>
    <t>[DCL_Valor_18]</t>
  </si>
  <si>
    <t>04.01.</t>
  </si>
  <si>
    <t>Disponibilidade de Caixa Bruta</t>
  </si>
  <si>
    <t>[DCL_Valor_19]</t>
  </si>
  <si>
    <t>04.02.</t>
  </si>
  <si>
    <t>Demais Haveres Financeiros</t>
  </si>
  <si>
    <t>[DCL_Valor_20]</t>
  </si>
  <si>
    <t>04.03.</t>
  </si>
  <si>
    <t>[DCL_Valor_21]</t>
  </si>
  <si>
    <t>[DCL_Valor_22]</t>
  </si>
  <si>
    <t>06.</t>
  </si>
  <si>
    <t>Receita Corrente Líquida (RCL)</t>
  </si>
  <si>
    <t>[DCL_Valor_23]</t>
  </si>
  <si>
    <t>07.</t>
  </si>
  <si>
    <t>[DCL_Valor_24]</t>
  </si>
  <si>
    <t>08.</t>
  </si>
  <si>
    <t>[DCL_Valor_25]</t>
  </si>
  <si>
    <t>09.</t>
  </si>
  <si>
    <t>[DCL_Valor_26]</t>
  </si>
  <si>
    <t>10.</t>
  </si>
  <si>
    <t>PT - Limite MDE</t>
  </si>
  <si>
    <t>[MDE_Valor_1]</t>
  </si>
  <si>
    <t xml:space="preserve">DESPESAS COM AÇÕES TÍPICAS DE MANUTENÇÃO E DESENVOLVIMENTO DO ENSINO (1.1+ ... + 1.4)  </t>
  </si>
  <si>
    <t>[MDE_Valor_2]</t>
  </si>
  <si>
    <t>[MDE_Valor_3]</t>
  </si>
  <si>
    <t xml:space="preserve">01.01.01 </t>
  </si>
  <si>
    <t xml:space="preserve">Despesas custeadas com Recursos do FUNDEB </t>
  </si>
  <si>
    <t>[MDE_Valor_4]</t>
  </si>
  <si>
    <t xml:space="preserve">Despesas custeadas com Outros Recursos de Impostos  </t>
  </si>
  <si>
    <t>[MDE_Valor_5]</t>
  </si>
  <si>
    <t>Restos a pagar não-processados, pagos no exercício</t>
  </si>
  <si>
    <t>[MDE_Valor_6]</t>
  </si>
  <si>
    <t>[MDE_Valor_7]</t>
  </si>
  <si>
    <t>Despesas custeadas com Recursos do FUNDEB</t>
  </si>
  <si>
    <t>[MDE_Valor_8]</t>
  </si>
  <si>
    <t>Despesas custeadas com Outros Recursos de Impostos</t>
  </si>
  <si>
    <t>[MDE_Valor_9]</t>
  </si>
  <si>
    <t xml:space="preserve">Restos a pagar não-processados, pagos no exercício </t>
  </si>
  <si>
    <t>[MDE_Valor_10]</t>
  </si>
  <si>
    <t>Diferença Negativa do FUNDEB  (se for o caso)</t>
  </si>
  <si>
    <t>[MDE_Valor_11]</t>
  </si>
  <si>
    <t>01.04.</t>
  </si>
  <si>
    <t>Outras (especificar no comando OBSERVAÇÃO)</t>
  </si>
  <si>
    <t>[MDE_Valor_12]</t>
  </si>
  <si>
    <t>01.04.01.</t>
  </si>
  <si>
    <t xml:space="preserve">Ensino Profissional, quando integrado ao ensino regular (Educação infantil e fundamental)  </t>
  </si>
  <si>
    <t>[MDE_Valor_13]</t>
  </si>
  <si>
    <t>01.04.02.</t>
  </si>
  <si>
    <t>[MDE_Valor_14]</t>
  </si>
  <si>
    <t>01.04.03.</t>
  </si>
  <si>
    <t xml:space="preserve">Educação Especial, quando integrado ao ensino regular (Educação infantil e fundamental) </t>
  </si>
  <si>
    <t>[MDE_Valor_15]</t>
  </si>
  <si>
    <t>01.04.04.</t>
  </si>
  <si>
    <t xml:space="preserve">Despesas com obras, quando destinada ao ensino regular (Educação infantil e fundamental)  </t>
  </si>
  <si>
    <t>[MDE_Valor_16]</t>
  </si>
  <si>
    <t>01.04.05.</t>
  </si>
  <si>
    <t>Outras despesas, quando destinadas ao ensino regular (Educação infantil e fundamental)</t>
  </si>
  <si>
    <t>[MDE_Valor_17]</t>
  </si>
  <si>
    <t>01.04.05.01.</t>
  </si>
  <si>
    <t>[MDE_Valor_18]</t>
  </si>
  <si>
    <t>01.04.05.02.</t>
  </si>
  <si>
    <t>[MDE_Valor_19]</t>
  </si>
  <si>
    <t>01.04.05.03.</t>
  </si>
  <si>
    <t>[MDE_Valor_20]</t>
  </si>
  <si>
    <t>01.04.05.04.</t>
  </si>
  <si>
    <t>[MDE_Valor_21]</t>
  </si>
  <si>
    <t>01.04.05.05.</t>
  </si>
  <si>
    <t>[MDE_Valor_22]</t>
  </si>
  <si>
    <t>DEDUÇÕES (2.1+...+2.8)</t>
  </si>
  <si>
    <t>[MDE_Valor_23]</t>
  </si>
  <si>
    <t xml:space="preserve">Despesas indevidas com a MDE </t>
  </si>
  <si>
    <t>[MDE_Valor_24]</t>
  </si>
  <si>
    <t>Diferença positiva do FUNDEB  (se for o caso)</t>
  </si>
  <si>
    <t>[MDE_Valor_25]</t>
  </si>
  <si>
    <t xml:space="preserve">Complementação da União ao FUNDEB </t>
  </si>
  <si>
    <t>[MDE_Valor_26]</t>
  </si>
  <si>
    <t xml:space="preserve">Salário Educação  </t>
  </si>
  <si>
    <t>[MDE_Valor_27]</t>
  </si>
  <si>
    <t xml:space="preserve">Cancelamento, no exercício, de restos a pagar processados  </t>
  </si>
  <si>
    <t>[MDE_Valor_28]</t>
  </si>
  <si>
    <t>02.06.</t>
  </si>
  <si>
    <t xml:space="preserve">Restos a Pagar não-processados </t>
  </si>
  <si>
    <t>[MDE_Valor_29]</t>
  </si>
  <si>
    <t>02.07.</t>
  </si>
  <si>
    <t>Receita de Aplicação Financeira dos Recursos do FUNDEB</t>
  </si>
  <si>
    <t>[MDE_Valor_30]</t>
  </si>
  <si>
    <t>02.08.</t>
  </si>
  <si>
    <t xml:space="preserve">Despesas realizadas com recursos transferidos através de convênios/acordos/congêneres  </t>
  </si>
  <si>
    <t>[MDE_Valor_31]</t>
  </si>
  <si>
    <t>02.08.01.</t>
  </si>
  <si>
    <t xml:space="preserve">Ensino Fundamental  </t>
  </si>
  <si>
    <t>[MDE_Valor_32]</t>
  </si>
  <si>
    <t>02.08.02.</t>
  </si>
  <si>
    <t>[MDE_Valor_33]</t>
  </si>
  <si>
    <t>02.08.03.</t>
  </si>
  <si>
    <t>[MDE_Valor_34]</t>
  </si>
  <si>
    <t>02.08.04.</t>
  </si>
  <si>
    <t xml:space="preserve">Educação de Jovens e Adultos, quando integrado ao ensino regular (Educação infantil e fundamental) </t>
  </si>
  <si>
    <t>[MDE_Valor_35]</t>
  </si>
  <si>
    <t>02.08.05.</t>
  </si>
  <si>
    <t xml:space="preserve">Educação Especial, quando integrado ao ensino regular (Educação infantil e fundamental)  </t>
  </si>
  <si>
    <t>[MDE_Valor_36]</t>
  </si>
  <si>
    <t>02.08.06.</t>
  </si>
  <si>
    <t>[MDE_Valor_37]</t>
  </si>
  <si>
    <t>02.08.07.</t>
  </si>
  <si>
    <t xml:space="preserve">Outras despesas, quando destinadas ao ensino regular (Educação infantil e fundamental)  </t>
  </si>
  <si>
    <t>[MDE_Valor_38]</t>
  </si>
  <si>
    <t>02.08.07.01.</t>
  </si>
  <si>
    <t>[MDE_Valor_39]</t>
  </si>
  <si>
    <t>02.08.07.02.</t>
  </si>
  <si>
    <t>[MDE_Valor_40]</t>
  </si>
  <si>
    <t>02.08.07.03.</t>
  </si>
  <si>
    <t>[MDE_Valor_41]</t>
  </si>
  <si>
    <t>02.08.07.04.</t>
  </si>
  <si>
    <t>[MDE_Valor_42]</t>
  </si>
  <si>
    <t>02.08.07.05.</t>
  </si>
  <si>
    <t>[MDE_Valor_43]</t>
  </si>
  <si>
    <t xml:space="preserve">TOTAL APLICADO NO SETOR DE ENSINO (1-2)  </t>
  </si>
  <si>
    <t>[MDE_Valor_44]</t>
  </si>
  <si>
    <t xml:space="preserve">TOTAL DA RECEITA BRUTA DE IMPOSTOS - ENSINO  </t>
  </si>
  <si>
    <t>[MDE_Valor_45]</t>
  </si>
  <si>
    <t>[MDE_Valor_17_D]</t>
  </si>
  <si>
    <t>01.04.05.01.D</t>
  </si>
  <si>
    <t>[MDE_Valor_18_D]</t>
  </si>
  <si>
    <t>01.04.05.02.D</t>
  </si>
  <si>
    <t>[MDE_Valor_19_D]</t>
  </si>
  <si>
    <t>01.04.05.03.D</t>
  </si>
  <si>
    <t>[MDE_Valor_20_D]</t>
  </si>
  <si>
    <t>01.04.05.04.D</t>
  </si>
  <si>
    <t>[MDE_Valor_21_D]</t>
  </si>
  <si>
    <t>01.04.05.05.D</t>
  </si>
  <si>
    <t>[MDE_Valor_38_D]</t>
  </si>
  <si>
    <t>02.08.07.01.D</t>
  </si>
  <si>
    <t>[MDE_Valor_39_D]</t>
  </si>
  <si>
    <t>02.08.07.02.D</t>
  </si>
  <si>
    <t>[MDE_Valor_40_D]</t>
  </si>
  <si>
    <t>02.08.07.03.D</t>
  </si>
  <si>
    <t>[MDE_Valor_41_D]</t>
  </si>
  <si>
    <t>02.08.07.04.D</t>
  </si>
  <si>
    <t>[MDE_Valor_42_D]</t>
  </si>
  <si>
    <t>02.08.07.05.D</t>
  </si>
  <si>
    <t>PT - Limite Magistério Fundeb</t>
  </si>
  <si>
    <t>[Mag_Valor_1]</t>
  </si>
  <si>
    <t>PAGAMENTO DOS PROFISSIONAIS DO MAGISTÉRIO</t>
  </si>
  <si>
    <t>[Mag_Valor_2]</t>
  </si>
  <si>
    <t xml:space="preserve">01.01 </t>
  </si>
  <si>
    <t>[Mag_Valor_3]</t>
  </si>
  <si>
    <t>[Mag_Valor_4]</t>
  </si>
  <si>
    <t>[Mag_Valor_5]</t>
  </si>
  <si>
    <t xml:space="preserve">Despesas indevidas com recursos do FUNDEB 60% </t>
  </si>
  <si>
    <t>[Mag_Valor_6]</t>
  </si>
  <si>
    <t xml:space="preserve">Restos a pagar não-processados  </t>
  </si>
  <si>
    <t>[Mag_Valor_7]</t>
  </si>
  <si>
    <t>VALOR LÍQUIDO PAGO AOS PROFISSIONAIS DO MAGISTÉRIO (1-2)</t>
  </si>
  <si>
    <t>[Mag_Valor_8]</t>
  </si>
  <si>
    <t>RECEITAS RECEBIDAS DO FUNDEB</t>
  </si>
  <si>
    <t>[Mag_Valor_9]</t>
  </si>
  <si>
    <t>PT - Limite Saldo Fundeb</t>
  </si>
  <si>
    <t>[Sd_Fundeb_Valor_1]</t>
  </si>
  <si>
    <t xml:space="preserve">Saldo conciliado da conta do FUNDEB  </t>
  </si>
  <si>
    <t>[Sd_Fundeb_Valor_2]</t>
  </si>
  <si>
    <t>Restos a pagar vinculados ao FUNDEB, cancelados no exercício</t>
  </si>
  <si>
    <t>[Sd_Fundeb_Valor_3]</t>
  </si>
  <si>
    <t xml:space="preserve">Restos a pagar processados vinculados ao FUNDEB  </t>
  </si>
  <si>
    <t>[Sd_Fundeb_Valor_4]</t>
  </si>
  <si>
    <t xml:space="preserve">Receitas do FUNDEB  </t>
  </si>
  <si>
    <t>[Sd_Fundeb_Valor_5]</t>
  </si>
  <si>
    <t>Saldo disponível para utilização no exercício seguinte (1+2-3)</t>
  </si>
  <si>
    <t>[Sd_Fundeb_Valor_6]</t>
  </si>
  <si>
    <t xml:space="preserve">SALDO DISPONÍVEL DO FUNDEB x RECEITA [(5/4)x100] </t>
  </si>
  <si>
    <t>PT - Limite Saúde FMS</t>
  </si>
  <si>
    <t>[FMS_Valor_1]</t>
  </si>
  <si>
    <t xml:space="preserve">DESPESAS COM SAÚDE  </t>
  </si>
  <si>
    <t>[FMS_Valor_2]</t>
  </si>
  <si>
    <t xml:space="preserve">Atenção Básica </t>
  </si>
  <si>
    <t>[FMS_Valor_3]</t>
  </si>
  <si>
    <t xml:space="preserve">Assistência Hospitalar e Ambulatorial </t>
  </si>
  <si>
    <t>[FMS_Valor_4]</t>
  </si>
  <si>
    <t>Suporte Profilático</t>
  </si>
  <si>
    <t>[FMS_Valor_5]</t>
  </si>
  <si>
    <t>[FMS_Valor_6]</t>
  </si>
  <si>
    <t>01.05.</t>
  </si>
  <si>
    <t>[FMS_Valor_7]</t>
  </si>
  <si>
    <t>01.06.</t>
  </si>
  <si>
    <t>[FMS_Valor_8]</t>
  </si>
  <si>
    <t>01.07.</t>
  </si>
  <si>
    <t xml:space="preserve">Outras subfunções  </t>
  </si>
  <si>
    <t>[FMS_Valor_11]</t>
  </si>
  <si>
    <t xml:space="preserve">(-) DEDUÇÕES  </t>
  </si>
  <si>
    <t>[FMS_Valor_12]</t>
  </si>
  <si>
    <t xml:space="preserve">Despesas com inativos e pensionistas </t>
  </si>
  <si>
    <t>[FMS_Valor_13_1]</t>
  </si>
  <si>
    <t>Despesa com ASPS sem caráter universal</t>
  </si>
  <si>
    <t>[FMS_Valor_13]</t>
  </si>
  <si>
    <t xml:space="preserve">Despesas custeadas com outros recursos da saúde </t>
  </si>
  <si>
    <t>[FMS_Valor_14]</t>
  </si>
  <si>
    <t>02.03.01.</t>
  </si>
  <si>
    <t xml:space="preserve">Despesas pagas com Recursos de Transferências para Saúde </t>
  </si>
  <si>
    <t>[FMS_Valor_15]</t>
  </si>
  <si>
    <t>02.03.02.</t>
  </si>
  <si>
    <t>[FMS_Valor_16]</t>
  </si>
  <si>
    <t>02.03.03.</t>
  </si>
  <si>
    <t xml:space="preserve">Despesas pagas com Outros Recursos </t>
  </si>
  <si>
    <t>[FMS_Valor_17]</t>
  </si>
  <si>
    <t>Despesas indevidas em ações e serviços públicos de saúde</t>
  </si>
  <si>
    <t>[FMS_Valor_18]</t>
  </si>
  <si>
    <t>Cancelamento de restos a pagar processados, no exercício</t>
  </si>
  <si>
    <t>[FMS_Valor_19]</t>
  </si>
  <si>
    <t>Restos a Pagar não processados sem disponibilidade de caixa</t>
  </si>
  <si>
    <t>[FMS_Valor_20]</t>
  </si>
  <si>
    <t>DESPESAS PRÓPRIAS – recursos oriundos do FMS (1-2)</t>
  </si>
  <si>
    <t>[FMS_Valor_21]</t>
  </si>
  <si>
    <t>RECEITA DE IMPOSTO LÍQUIDA DE TRANSFERÊNCIAS CONSTITUCIONAIS E LEGAIS</t>
  </si>
  <si>
    <t>[FMS_Valor_22]</t>
  </si>
  <si>
    <t xml:space="preserve">PERCENTUAL APLICADO (3/4)x100  </t>
  </si>
  <si>
    <t>PT - Duod. - Aut. no Orçamento</t>
  </si>
  <si>
    <t>[Duod_2o_Valor_1]</t>
  </si>
  <si>
    <t>Despesa Autorizada para a Câmara no Exercício de 2014</t>
  </si>
  <si>
    <t>PT - Duodécimo Confronto</t>
  </si>
  <si>
    <t>[Duod_Confr_Valor_3]</t>
  </si>
  <si>
    <t>Valor repassado ao Legislativo (incluindo os inativos)</t>
  </si>
  <si>
    <t>[Duod_Confr_Valor_4]</t>
  </si>
  <si>
    <t>Gastos com inativos</t>
  </si>
  <si>
    <t>[Duod_Confr_Valor_5]</t>
  </si>
  <si>
    <t>Valor repassado ao Legislativo (sem os inativos) = (3-4)</t>
  </si>
  <si>
    <t>[Duod_Confr_Valor_6]</t>
  </si>
  <si>
    <t>Valor permitido (menor dos valores = 1 ou 2)</t>
  </si>
  <si>
    <t>[Duod_Confr_Valor_7]</t>
  </si>
  <si>
    <t>Diferença entre o valor permitido e o valor repassado (6-5)</t>
  </si>
  <si>
    <t>PT - Execução Orçamentária</t>
  </si>
  <si>
    <t>[An.Exec.Orc_1_2]</t>
  </si>
  <si>
    <t>[An.Exec.Orc_1_3]</t>
  </si>
  <si>
    <t>[An.Exec.Orc_2_3]</t>
  </si>
  <si>
    <t>Despesa Fixada - Orçamento da Seguridade Social (Saúde)</t>
  </si>
  <si>
    <t>[An.Exec.Orc_3_3]</t>
  </si>
  <si>
    <t>Despesa Fixada - Orçamento da Seguridade Social (Assistência Social)</t>
  </si>
  <si>
    <t>[An.Exec.Orc_4_3]</t>
  </si>
  <si>
    <t>Despesa Fixada - Orçamento da Seguridade Social (Previdência Social)</t>
  </si>
  <si>
    <t>PT - Despesa Executada</t>
  </si>
  <si>
    <t>[Desp.Fun.V_1_2]</t>
  </si>
  <si>
    <t>LEGISLATIVA</t>
  </si>
  <si>
    <t>[Desp.Fun.V_2_2]</t>
  </si>
  <si>
    <t>JUDICIÁRIA</t>
  </si>
  <si>
    <t>[Desp.Fun.V_3_2]</t>
  </si>
  <si>
    <t>ESSENCIAL À JUSTIÇA</t>
  </si>
  <si>
    <t>[Desp.Fun.V_4_2]</t>
  </si>
  <si>
    <t>ADMINISTRAÇÃO</t>
  </si>
  <si>
    <t>[Desp.Fun.V_5_2]</t>
  </si>
  <si>
    <t>DEFESA NACIONAL</t>
  </si>
  <si>
    <t>[Desp.Fun.V_6_2]</t>
  </si>
  <si>
    <t>SEGURANÇA PÚBLICA</t>
  </si>
  <si>
    <t>[Desp.Fun.V_7_2]</t>
  </si>
  <si>
    <t>RELAÇÕES EXTERIORES</t>
  </si>
  <si>
    <t>[Desp.Fun.V_8_2]</t>
  </si>
  <si>
    <t>01.08.</t>
  </si>
  <si>
    <t>[Desp.Fun.V_9_2]</t>
  </si>
  <si>
    <t>01.09.</t>
  </si>
  <si>
    <t>PREVIDÊNCIA SOCIAL</t>
  </si>
  <si>
    <t>[Desp.Fun.V_10_2]</t>
  </si>
  <si>
    <t>01.10.</t>
  </si>
  <si>
    <t>[Desp.Fun.V_10.1_2]</t>
  </si>
  <si>
    <t>01.10.01.</t>
  </si>
  <si>
    <t>[Desp.Fun.V_10.2_2]</t>
  </si>
  <si>
    <t>01.10.02.</t>
  </si>
  <si>
    <t>[Desp.Fun.V_10.3_2]</t>
  </si>
  <si>
    <t>01.10.03.</t>
  </si>
  <si>
    <t>[Desp.Fun.V_10.4_2]</t>
  </si>
  <si>
    <t>01.10.04.</t>
  </si>
  <si>
    <t>[Desp.Fun.V_10.5_2]</t>
  </si>
  <si>
    <t>01.10.05.</t>
  </si>
  <si>
    <t>[Desp.Fun.V_10.6_2]</t>
  </si>
  <si>
    <t>01.10.06.</t>
  </si>
  <si>
    <t>[Desp.Fun.V_10.7_2]</t>
  </si>
  <si>
    <t>01.10.07.</t>
  </si>
  <si>
    <t>[Desp.Fun.V_11_2]</t>
  </si>
  <si>
    <t>01.11.</t>
  </si>
  <si>
    <t>TRABALHO</t>
  </si>
  <si>
    <t>[Desp.Fun.V_12_2]</t>
  </si>
  <si>
    <t>01.12.</t>
  </si>
  <si>
    <t>[Desp.Fun.V_12.1_2]</t>
  </si>
  <si>
    <t>01.12.01.</t>
  </si>
  <si>
    <t>[Desp.Fun.V_12.2_2]</t>
  </si>
  <si>
    <t>01.12.02.</t>
  </si>
  <si>
    <t>[Desp.Fun.V_12.3_2]</t>
  </si>
  <si>
    <t>01.12.03.</t>
  </si>
  <si>
    <t>[Desp.Fun.V_13_2]</t>
  </si>
  <si>
    <t>01.13.</t>
  </si>
  <si>
    <t>CULTURA</t>
  </si>
  <si>
    <t>[Desp.Fun.V_14_2]</t>
  </si>
  <si>
    <t>01.14.</t>
  </si>
  <si>
    <t>DIREITOS DA CIDADANIA</t>
  </si>
  <si>
    <t>[Desp.Fun.V_15_2]</t>
  </si>
  <si>
    <t>01.15.</t>
  </si>
  <si>
    <t>URBANISMO</t>
  </si>
  <si>
    <t>[Desp.Fun.V_16_2]</t>
  </si>
  <si>
    <t>01.16.</t>
  </si>
  <si>
    <t>HABITAÇÃO</t>
  </si>
  <si>
    <t>[Desp.Fun.V_17_2]</t>
  </si>
  <si>
    <t>01.17.</t>
  </si>
  <si>
    <t>SANEAMENTO</t>
  </si>
  <si>
    <t>[Desp.Fun.V_18_2]</t>
  </si>
  <si>
    <t>01.18.</t>
  </si>
  <si>
    <t>GESTÃO AMBIENTAL</t>
  </si>
  <si>
    <t>[Desp.Fun.V_19_2]</t>
  </si>
  <si>
    <t>01.19.</t>
  </si>
  <si>
    <t>CIÊNCIA E TECNOLOGIA</t>
  </si>
  <si>
    <t>[Desp.Fun.V_20_2]</t>
  </si>
  <si>
    <t>01.20.</t>
  </si>
  <si>
    <t>AGRICULTURA</t>
  </si>
  <si>
    <t>[Desp.Fun.V_21_2]</t>
  </si>
  <si>
    <t>01.21.</t>
  </si>
  <si>
    <t>ORGANIZAÇÃO AGRÁRIA</t>
  </si>
  <si>
    <t>[Desp.Fun.V_22_2]</t>
  </si>
  <si>
    <t>01.22.</t>
  </si>
  <si>
    <t>INDÚSTRIA</t>
  </si>
  <si>
    <t>[Desp.Fun.V_23_2]</t>
  </si>
  <si>
    <t>01.23.</t>
  </si>
  <si>
    <t>COMÉRCIO E SERVIÇOS</t>
  </si>
  <si>
    <t>[Desp.Fun.V_24_2]</t>
  </si>
  <si>
    <t>01.24.</t>
  </si>
  <si>
    <t>COMUNICAÇÕES</t>
  </si>
  <si>
    <t>[Desp.Fun.V_25_2]</t>
  </si>
  <si>
    <t>01.25.</t>
  </si>
  <si>
    <t>ENERGIA</t>
  </si>
  <si>
    <t>[Desp.Fun.V_26_2]</t>
  </si>
  <si>
    <t>01.26.</t>
  </si>
  <si>
    <t>TRANSPORTE</t>
  </si>
  <si>
    <t>[Desp.Fun.V_27_2]</t>
  </si>
  <si>
    <t>01.27.</t>
  </si>
  <si>
    <t>DESPORTO E LAZER</t>
  </si>
  <si>
    <t>[Desp.Fun.V_28_2]</t>
  </si>
  <si>
    <t>01.28.</t>
  </si>
  <si>
    <t>ENCARGOS ESPECIAIS</t>
  </si>
  <si>
    <t>[Desp.Fun.V_99_2]</t>
  </si>
  <si>
    <t>01.29.</t>
  </si>
  <si>
    <t>OUTRAS FUNÇÕES</t>
  </si>
  <si>
    <t>[Bal.Orç.V_1_2]</t>
  </si>
  <si>
    <t>Receita Prevista</t>
  </si>
  <si>
    <t>PT - Balanço Orçamentário</t>
  </si>
  <si>
    <t>[Bal.Orç.V_2_2]</t>
  </si>
  <si>
    <t>[D_Ad_Res_Orc_25]</t>
  </si>
  <si>
    <t>PT - Liquidez Corrente</t>
  </si>
  <si>
    <t>[Liq.Corr.V_1_2]</t>
  </si>
  <si>
    <t>Ativo Circulante</t>
  </si>
  <si>
    <t>PT - Liquidez Imediata</t>
  </si>
  <si>
    <t>[Liq.Ime.V_1_2]</t>
  </si>
  <si>
    <t>[Liq.Ime.V_4_2]</t>
  </si>
  <si>
    <t>Passivo Circulante</t>
  </si>
  <si>
    <t>[Liq.Corr.V_2_2]</t>
  </si>
  <si>
    <t>Ativo Circulante do RPPS</t>
  </si>
  <si>
    <t>[Liq.Ime.V_2_2]</t>
  </si>
  <si>
    <t>Disponível do RPPS</t>
  </si>
  <si>
    <t>[Liq.Ime.V_5_2]</t>
  </si>
  <si>
    <t>05.01.</t>
  </si>
  <si>
    <t>Passivo Circulante do RPPS</t>
  </si>
  <si>
    <t>PT - Dívida Ativa</t>
  </si>
  <si>
    <t>[Div.Ativ.V_1_3]</t>
  </si>
  <si>
    <t>Dívida Ativa - Saldo Inicial</t>
  </si>
  <si>
    <t>[Div.Ativ.V_4_2]</t>
  </si>
  <si>
    <t>Dívida Ativa - Inscrições</t>
  </si>
  <si>
    <t>[Div.Ativ.V_2_2]</t>
  </si>
  <si>
    <t>Dívida Ativa - Recebimentos</t>
  </si>
  <si>
    <t>[Div.Ativ.V_5_2]</t>
  </si>
  <si>
    <t>Dívida Ativa - Cancelamentos</t>
  </si>
  <si>
    <t>[Div.Ativ.V_1_2]</t>
  </si>
  <si>
    <t>Dívida Ativa - Saldo Final do Exercício</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</si>
  <si>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</si>
  <si>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</si>
  <si>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</si>
  <si>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</si>
  <si>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</si>
  <si>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</si>
  <si>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</si>
  <si>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</si>
  <si>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</si>
  <si>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</si>
  <si>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</si>
  <si>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</si>
  <si>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</si>
  <si>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03.01.</t>
  </si>
  <si>
    <t>03.02.</t>
  </si>
  <si>
    <t>03.03.</t>
  </si>
  <si>
    <t>03.04.</t>
  </si>
  <si>
    <t>03.05.</t>
  </si>
  <si>
    <t>[RESP_APLIC_NOME]</t>
  </si>
  <si>
    <t>Responsável pelos dados do aplicativo</t>
  </si>
  <si>
    <t>[RESP_APLIC_EMAIL]</t>
  </si>
  <si>
    <t>[RESP_APLIC_TELEFONE]</t>
  </si>
  <si>
    <t>TELEFONE</t>
  </si>
  <si>
    <t>PT - Subsídio Prefeito</t>
  </si>
  <si>
    <t>SITUAÇÃO:</t>
  </si>
  <si>
    <t>MUNICÍPIO:</t>
  </si>
  <si>
    <t>PREFEITO</t>
  </si>
  <si>
    <t>Outras deduções</t>
  </si>
  <si>
    <t>HIERARQUIA</t>
  </si>
  <si>
    <t>DÍVIDA CONSOLIDADA (DC)</t>
  </si>
  <si>
    <t>DESPESAS COM AÇÕES TÍPICAS DE MANUTENÇÃO E DESENVOLVIMENTO DO ENSINO</t>
  </si>
  <si>
    <r>
      <rPr>
        <b/>
        <sz val="12"/>
        <rFont val="Times New Roman"/>
        <family val="1"/>
      </rPr>
      <t>Outras despesas,</t>
    </r>
    <r>
      <rPr>
        <sz val="12"/>
        <rFont val="Times New Roman"/>
        <family val="1"/>
      </rPr>
      <t xml:space="preserve"> quando destinadas ao ensino regular (Educação infantil e fundamental)  </t>
    </r>
  </si>
  <si>
    <r>
      <rPr>
        <b/>
        <sz val="12"/>
        <rFont val="Times New Roman"/>
        <family val="1"/>
      </rPr>
      <t>Outras despesas,</t>
    </r>
    <r>
      <rPr>
        <sz val="12"/>
        <rFont val="Times New Roman"/>
        <family val="1"/>
      </rPr>
      <t xml:space="preserve"> quando destinadas ao ensino regular (Educação infantil e fundamental)</t>
    </r>
  </si>
  <si>
    <t>Outras</t>
  </si>
  <si>
    <t>Despesas realizadas com Complementação da União ao FUNDEB</t>
  </si>
  <si>
    <t>Despesas realizadas com Salário Educação</t>
  </si>
  <si>
    <t>Despesas realizadas com Receitas de Aplicação Financeira dos Recursos do FUNDEB</t>
  </si>
  <si>
    <t>02.07.01.</t>
  </si>
  <si>
    <t>02.07.02.</t>
  </si>
  <si>
    <t>02.07.03.</t>
  </si>
  <si>
    <t>02.07.04.</t>
  </si>
  <si>
    <t>02.07.05.</t>
  </si>
  <si>
    <t>02.07.06.</t>
  </si>
  <si>
    <t>02.07.07.</t>
  </si>
  <si>
    <t>02.07.07.01.</t>
  </si>
  <si>
    <t>02.07.07.02.</t>
  </si>
  <si>
    <t>02.07.07.03.</t>
  </si>
  <si>
    <t>02.07.07.04.</t>
  </si>
  <si>
    <t>02.07.07.05.</t>
  </si>
  <si>
    <t>Diferença positiva do FUNDEB</t>
  </si>
  <si>
    <t>Diferença negativa do FUNDEB</t>
  </si>
  <si>
    <t>Gastos com inativos do Poder Legislativo</t>
  </si>
  <si>
    <t>Valor repassado ao Legislativo (sem os inativos) = (2-3)</t>
  </si>
  <si>
    <t>Valor repassado ao Poder Legislativo (incluindo os inativos)</t>
  </si>
  <si>
    <t>PT - Receita Tributária Própria</t>
  </si>
  <si>
    <t>[Rec.Trib.Propr.V_1_2]</t>
  </si>
  <si>
    <t>[Rec.Trib.Propr.V_2_2]</t>
  </si>
  <si>
    <t>[Rec.Trib.Propr.V_3_2]</t>
  </si>
  <si>
    <t>[Rec.Trib.Propr.V_4_2]</t>
  </si>
  <si>
    <t>[Rec.Trib.Propr.V_5_2]</t>
  </si>
  <si>
    <t>[Rec.Trib.Propr.V_6_2]</t>
  </si>
  <si>
    <t>06.01.</t>
  </si>
  <si>
    <t>[Rec.Trib.Propr.V_7_2]</t>
  </si>
  <si>
    <t>07.01.</t>
  </si>
  <si>
    <t>TOTAL DAS DESPESAS EMPENHADAS</t>
  </si>
  <si>
    <r>
      <t xml:space="preserve">Ativo e Passivo do RPPS </t>
    </r>
    <r>
      <rPr>
        <b/>
        <sz val="12"/>
        <color indexed="10"/>
        <rFont val="Times New Roman"/>
        <family val="1"/>
      </rPr>
      <t>(caso o município não possua RPPS, inserir o valor zero)</t>
    </r>
  </si>
  <si>
    <t>01</t>
  </si>
  <si>
    <t>02</t>
  </si>
  <si>
    <t>03</t>
  </si>
  <si>
    <t>04</t>
  </si>
  <si>
    <t>05</t>
  </si>
  <si>
    <t>06</t>
  </si>
  <si>
    <t>07</t>
  </si>
  <si>
    <t>08</t>
  </si>
  <si>
    <t>09</t>
  </si>
  <si>
    <t>10</t>
  </si>
  <si>
    <t>11</t>
  </si>
  <si>
    <t>12</t>
  </si>
  <si>
    <t>13</t>
  </si>
  <si>
    <t>13.º SALÁRIO</t>
  </si>
  <si>
    <t>1 SIM / 0 NÃO</t>
  </si>
  <si>
    <t>Sítio da Internet onde estão os dados informados neste aplicativo</t>
  </si>
  <si>
    <t>[SITIO_INTERNET_APLICATIVO]</t>
  </si>
  <si>
    <t>NUM. NORMATIVO</t>
  </si>
  <si>
    <t>Outras dívidas contratuais</t>
  </si>
  <si>
    <t>DÍVIDA CONSOLIDADA LÍQUIDA (DCL) – (01 - 04)</t>
  </si>
  <si>
    <t>[DCL_Valor_8_1]</t>
  </si>
  <si>
    <t>ASSISTÊNCIA SOCIAL</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</si>
  <si>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</si>
  <si>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</si>
  <si>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</si>
  <si>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</si>
  <si>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</si>
  <si>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</si>
  <si>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</si>
  <si>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</si>
  <si>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</si>
  <si>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</si>
  <si>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</si>
  <si>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</si>
  <si>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</si>
  <si>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</si>
  <si>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</si>
  <si>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</si>
  <si>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</si>
  <si>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</si>
  <si>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</si>
  <si>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</si>
  <si>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</si>
  <si>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</si>
  <si>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</si>
  <si>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</si>
  <si>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</si>
  <si>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</si>
  <si>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</si>
  <si>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</si>
  <si>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</si>
  <si>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</si>
  <si>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</si>
  <si>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</si>
  <si>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</si>
  <si>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</si>
  <si>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</si>
  <si>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</si>
  <si>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</si>
  <si>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</si>
  <si>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</si>
  <si>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</si>
  <si>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</si>
  <si>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</si>
  <si>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</si>
  <si>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</si>
  <si>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</si>
  <si>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</si>
  <si>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</si>
  <si>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</si>
  <si>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</si>
  <si>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</si>
  <si>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</si>
  <si>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</si>
  <si>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</si>
  <si>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</si>
  <si>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</si>
  <si>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</si>
  <si>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</si>
  <si>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</si>
  <si>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</si>
  <si>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</si>
  <si>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</si>
  <si>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</si>
  <si>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</si>
  <si>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</si>
  <si>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</si>
  <si>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</si>
  <si>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</si>
  <si>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</si>
  <si>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</si>
  <si>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</si>
  <si>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</si>
  <si>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</si>
  <si>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</si>
  <si>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</si>
  <si>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</si>
  <si>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</si>
  <si>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</si>
  <si>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</si>
  <si>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</si>
  <si>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</si>
  <si>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</si>
  <si>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</si>
  <si>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</si>
  <si>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</si>
  <si>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</si>
  <si>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</si>
  <si>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</si>
  <si>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</si>
  <si>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</si>
  <si>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</si>
  <si>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</si>
  <si>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</si>
  <si>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</si>
  <si>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</si>
  <si>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</si>
  <si>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</si>
  <si>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</si>
  <si>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</si>
  <si>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</si>
  <si>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</si>
  <si>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</si>
  <si>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</si>
  <si>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</si>
  <si>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</si>
  <si>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</si>
  <si>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</si>
  <si>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</si>
  <si>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</si>
  <si>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</si>
  <si>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</si>
  <si>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</si>
  <si>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</si>
  <si>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</si>
  <si>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</si>
  <si>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</si>
  <si>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</si>
  <si>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</si>
  <si>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</si>
  <si>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</si>
  <si>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</si>
  <si>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</si>
  <si>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</si>
  <si>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</si>
  <si>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</si>
  <si>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</si>
  <si>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</si>
  <si>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</si>
  <si>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</si>
  <si>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</si>
  <si>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</si>
  <si>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</si>
  <si>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</si>
  <si>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</si>
  <si>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</si>
  <si>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</si>
  <si>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</si>
  <si>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</si>
  <si>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</si>
  <si>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</si>
  <si>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</si>
  <si>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</si>
  <si>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</si>
  <si>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</si>
  <si>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</si>
  <si>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</si>
  <si>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</si>
  <si>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</si>
  <si>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</si>
  <si>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</si>
  <si>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</si>
  <si>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</si>
  <si>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</si>
  <si>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</si>
  <si>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</si>
  <si>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</si>
  <si>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</si>
  <si>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</si>
  <si>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</si>
  <si>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</si>
  <si>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</si>
  <si>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</si>
  <si>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</si>
  <si>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</si>
  <si>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</si>
  <si>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</si>
  <si>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</si>
  <si>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</si>
  <si>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</si>
  <si>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</si>
  <si>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</si>
  <si>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</si>
  <si>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</si>
  <si>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</si>
  <si>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</si>
  <si>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</si>
  <si>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</si>
  <si>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</si>
  <si>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</si>
  <si>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</si>
  <si>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</si>
  <si>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</si>
  <si>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</si>
  <si>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</si>
  <si>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</si>
  <si>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</si>
  <si>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r>
      <rPr>
        <b/>
        <sz val="12"/>
        <color indexed="60"/>
        <rFont val="Times New Roman"/>
        <family val="1"/>
      </rPr>
      <t>02</t>
    </r>
    <r>
      <rPr>
        <sz val="12"/>
        <rFont val="Times New Roman"/>
        <family val="1"/>
      </rPr>
      <t xml:space="preserve"> Dados do Chefe do Executivo</t>
    </r>
  </si>
  <si>
    <r>
      <rPr>
        <b/>
        <sz val="12"/>
        <color indexed="60"/>
        <rFont val="Times New Roman"/>
        <family val="1"/>
      </rPr>
      <t>03</t>
    </r>
    <r>
      <rPr>
        <sz val="12"/>
        <rFont val="Times New Roman"/>
        <family val="1"/>
      </rPr>
      <t xml:space="preserve"> Receita Estimada e Despesa Fixada</t>
    </r>
  </si>
  <si>
    <r>
      <rPr>
        <b/>
        <sz val="12"/>
        <color indexed="60"/>
        <rFont val="Times New Roman"/>
        <family val="1"/>
      </rPr>
      <t>05</t>
    </r>
    <r>
      <rPr>
        <sz val="12"/>
        <rFont val="Times New Roman"/>
        <family val="1"/>
      </rPr>
      <t xml:space="preserve"> Demonstrativo da despesa realizada por funções e subfunções</t>
    </r>
  </si>
  <si>
    <r>
      <rPr>
        <b/>
        <sz val="12"/>
        <color indexed="60"/>
        <rFont val="Times New Roman"/>
        <family val="1"/>
      </rPr>
      <t>07</t>
    </r>
    <r>
      <rPr>
        <sz val="12"/>
        <rFont val="Times New Roman"/>
        <family val="1"/>
      </rPr>
      <t xml:space="preserve"> Demonstrativo das despesas com ações típicas de manutenção e desenvolvimento do ensino</t>
    </r>
  </si>
  <si>
    <r>
      <rPr>
        <b/>
        <sz val="12"/>
        <color indexed="60"/>
        <rFont val="Times New Roman"/>
        <family val="1"/>
      </rPr>
      <t>08</t>
    </r>
    <r>
      <rPr>
        <sz val="12"/>
        <rFont val="Times New Roman"/>
        <family val="1"/>
      </rPr>
      <t xml:space="preserve"> Pagamento dos Profissionais do Magistério com Recursos do FUNDEB</t>
    </r>
  </si>
  <si>
    <r>
      <rPr>
        <b/>
        <sz val="12"/>
        <color indexed="60"/>
        <rFont val="Times New Roman"/>
        <family val="1"/>
      </rPr>
      <t>09</t>
    </r>
    <r>
      <rPr>
        <sz val="12"/>
        <rFont val="Times New Roman"/>
        <family val="1"/>
      </rPr>
      <t xml:space="preserve"> Saldo Conciliado da Conta do FUNDEB</t>
    </r>
  </si>
  <si>
    <r>
      <rPr>
        <b/>
        <sz val="12"/>
        <color indexed="60"/>
        <rFont val="Times New Roman"/>
        <family val="1"/>
      </rPr>
      <t>11</t>
    </r>
    <r>
      <rPr>
        <sz val="12"/>
        <rFont val="Times New Roman"/>
        <family val="1"/>
      </rPr>
      <t xml:space="preserve"> Informações Diversas acerca do Ativo, do Passivo e da Dívida Ativa</t>
    </r>
  </si>
  <si>
    <r>
      <rPr>
        <b/>
        <sz val="12"/>
        <color indexed="60"/>
        <rFont val="Times New Roman"/>
        <family val="1"/>
      </rPr>
      <t>13</t>
    </r>
    <r>
      <rPr>
        <sz val="12"/>
        <rFont val="Times New Roman"/>
        <family val="1"/>
      </rPr>
      <t xml:space="preserve"> Repasse de Duodécimo para a Câmara Municipal</t>
    </r>
  </si>
  <si>
    <r>
      <rPr>
        <b/>
        <sz val="12"/>
        <color indexed="60"/>
        <rFont val="Times New Roman"/>
        <family val="1"/>
      </rPr>
      <t>14</t>
    </r>
    <r>
      <rPr>
        <sz val="12"/>
        <rFont val="Times New Roman"/>
        <family val="1"/>
      </rPr>
      <t xml:space="preserve"> Subsídio Fixado - Prefeito</t>
    </r>
  </si>
  <si>
    <t>Nome:</t>
  </si>
  <si>
    <t>Receita Estimada Total (PREVISÃO ATUALIZADA constante no BALANÇO ORÇAMENTÁRIO)</t>
  </si>
  <si>
    <t>ISS</t>
  </si>
  <si>
    <t>IRRF</t>
  </si>
  <si>
    <t>Contribuição de Iluminação Pública</t>
  </si>
  <si>
    <t>Dívida Ativa Tributária</t>
  </si>
  <si>
    <t>Despesa Fixada - Orçamento Fiscal</t>
  </si>
  <si>
    <r>
      <rPr>
        <b/>
        <sz val="12"/>
        <color indexed="60"/>
        <rFont val="Times New Roman"/>
        <family val="1"/>
      </rPr>
      <t>01</t>
    </r>
    <r>
      <rPr>
        <sz val="12"/>
        <rFont val="Times New Roman"/>
        <family val="1"/>
      </rPr>
      <t xml:space="preserve"> Dados do responsável pelo preenchimento deste aplicativo</t>
    </r>
  </si>
  <si>
    <r>
      <rPr>
        <b/>
        <sz val="12"/>
        <color indexed="60"/>
        <rFont val="Times New Roman"/>
        <family val="1"/>
      </rPr>
      <t>12</t>
    </r>
    <r>
      <rPr>
        <sz val="12"/>
        <rFont val="Times New Roman"/>
        <family val="1"/>
      </rPr>
      <t xml:space="preserve"> Demonstrativo da Dívida Consolidada Líquida  -  RGF, ANEXO II (LRF, art. 55, inciso I, alínea "b")</t>
    </r>
  </si>
  <si>
    <t>ILHA DE ITAMARACÁ</t>
  </si>
  <si>
    <t>ordem</t>
  </si>
  <si>
    <t>tnom</t>
  </si>
  <si>
    <t>ccod</t>
  </si>
  <si>
    <t>campo_tipo</t>
  </si>
  <si>
    <t>formato</t>
  </si>
  <si>
    <t>item_descrição</t>
  </si>
  <si>
    <t>cod_hierarquia</t>
  </si>
  <si>
    <t>sigla</t>
  </si>
  <si>
    <t>ano_base</t>
  </si>
  <si>
    <t>pt_nome</t>
  </si>
  <si>
    <t>pt_cod</t>
  </si>
  <si>
    <t>Ano base do aplicativo ................................................</t>
  </si>
  <si>
    <t>Aplicativo para composição da Prestação de Contas do Prefeito</t>
  </si>
  <si>
    <t>Banco de dados:tcesql.dbo.MUNICIPIO</t>
  </si>
  <si>
    <t>PT RESPONSÁVEIS - VICE-PREFEITO 1 - NOME</t>
  </si>
  <si>
    <t>PT RESPONSÁVEIS - VICE-PREFEITO 1 - CPF</t>
  </si>
  <si>
    <t>PT RESPONSÁVEIS - VICE-PREFEITO 1 - ESTADO CIVIL</t>
  </si>
  <si>
    <t>PT RESPONSÁVEIS - VICE-PREFEITO 1 - ENDEREÇO</t>
  </si>
  <si>
    <t>PT RESPONSÁVEIS - VICE-PREFEITO 1 - DATA DE DESIGNAÇÃO</t>
  </si>
  <si>
    <t>PT RESPONSÁVEIS - VICE-PREFEITO 1 - DATA DE AFASTAMENTO</t>
  </si>
  <si>
    <t>PT RESPONSÁVEIS - VICE-PREFEITO 2 - NOME</t>
  </si>
  <si>
    <t>PT RESPONSÁVEIS - VICE-PREFEITO 2 - CPF</t>
  </si>
  <si>
    <t>PT RESPONSÁVEIS - VICE-PREFEITO 2 - ESTADO CIVIL</t>
  </si>
  <si>
    <t>PT RESPONSÁVEIS - VICE-PREFEITO 2 - ENDEREÇO</t>
  </si>
  <si>
    <t>PT RESPONSÁVEIS - VICE-PREFEITO 2 - DATA DE DESIGNAÇÃO</t>
  </si>
  <si>
    <t>PT RESPONSÁVEIS - VICE-PREFEITO 2 - DATA DE AFASTAMENTO</t>
  </si>
  <si>
    <t>Transferências de Recursos do Fundo Nacional de Assistência Social - FNAS</t>
  </si>
  <si>
    <t>Transferência Financeira do ICMS - Desoneração - L.C. Nº 87/96</t>
  </si>
  <si>
    <t>Transferências de Recursos do Sistema Único de Saúde - SUS</t>
  </si>
  <si>
    <t>FPM - FUNDEB e Redutor Financeiro</t>
  </si>
  <si>
    <t>ICMS Desoneração - Lei Complementar 87/96</t>
  </si>
  <si>
    <t>DÍVIDA CONSOLIDADA LÍQUIDA - DCL (03 - 04)</t>
  </si>
  <si>
    <t>% da DC sobre a RCL  = Comprometimento da DC (03 / 06 x 100)</t>
  </si>
  <si>
    <t>% da DCL sobre a RCL = Comprometimento da DCL (05 / 06 x 100)</t>
  </si>
  <si>
    <t>Limite definido por Resolução do Senado Federal (120%)</t>
  </si>
  <si>
    <t>Limite Alerta - inciso III do § 1º do art. 59 da LRF (108%)</t>
  </si>
  <si>
    <t xml:space="preserve">TOTAL APLICADO NO SETOR DE ENSINO (1 - 2)  </t>
  </si>
  <si>
    <t xml:space="preserve">PERCENTUAL APLICADO NA MDE ( 3 / 4 x 100 ) </t>
  </si>
  <si>
    <t>VALOR LÍQUIDO PAGO AOS PROFISSIONAIS DO MAGISTÉRIO (1 - 2)</t>
  </si>
  <si>
    <t>PERCENTUAL APLICADO NA REMUNERAÇÃO DO MAGISTÉRIO COM EDUCAÇÃO INFANTIL E ENSINO FUNDAMENTAL  (3 / 4 x 100)</t>
  </si>
  <si>
    <t>Saldo disponível para utilização no exercício seguinte (1 + 2 - 3)</t>
  </si>
  <si>
    <t xml:space="preserve">SALDO DISPONÍVEL DO FUNDEB x RECEITA (5 / 4 x 100 ) </t>
  </si>
  <si>
    <t>DESPESAS PRÓPRIAS - recursos oriundos do FMS (1-2)</t>
  </si>
  <si>
    <t>valor</t>
  </si>
  <si>
    <t>Transferências de Recursos do Fundo Nacional de Desenvolvimento da Educação – FNDE</t>
  </si>
  <si>
    <r>
      <t xml:space="preserve">Sítio eletrônico onde constam as informações pormenorizadas sobre a execução orçamentária e financeira do ente (conforme exigência do inciso II do parágrafo único do art. 48 da Lei de Responsabilidade Fiscal). </t>
    </r>
    <r>
      <rPr>
        <b/>
        <sz val="10"/>
        <rFont val="Times New Roman"/>
        <family val="1"/>
      </rPr>
      <t>Digite "inexistente" caso não exista tal sítio eletrônico.</t>
    </r>
  </si>
  <si>
    <t xml:space="preserve">DESPESA LÍQUIDA COM PESSOAL - DTP = (1-2) </t>
  </si>
  <si>
    <r>
      <rPr>
        <b/>
        <sz val="12"/>
        <color indexed="60"/>
        <rFont val="Times New Roman"/>
        <family val="1"/>
      </rPr>
      <t>06</t>
    </r>
    <r>
      <rPr>
        <sz val="12"/>
        <rFont val="Times New Roman"/>
        <family val="1"/>
      </rPr>
      <t xml:space="preserve"> Demonstrativo da Despesa Total com Pessoal</t>
    </r>
  </si>
  <si>
    <t>Excluir os valores da Câmara de Vereadores. Inserir apenas os valores da Prefeirura Municipal.</t>
  </si>
  <si>
    <t>planilha_aplicativo</t>
  </si>
  <si>
    <r>
      <rPr>
        <b/>
        <sz val="12"/>
        <color indexed="60"/>
        <rFont val="Times New Roman"/>
        <family val="1"/>
      </rPr>
      <t>10</t>
    </r>
    <r>
      <rPr>
        <sz val="12"/>
        <rFont val="Times New Roman"/>
        <family val="1"/>
      </rPr>
      <t xml:space="preserve"> Aplicação em Serviços Públicos de Saúde</t>
    </r>
  </si>
  <si>
    <t>Cancelamento de restos a pagar processados no exercício</t>
  </si>
  <si>
    <r>
      <t>Ativo e Passivo</t>
    </r>
    <r>
      <rPr>
        <b/>
        <sz val="12"/>
        <color indexed="10"/>
        <rFont val="Times New Roman"/>
        <family val="1"/>
      </rPr>
      <t xml:space="preserve"> (excluindo o RPPS)</t>
    </r>
  </si>
  <si>
    <t>Demais valores do Ativo Circulante</t>
  </si>
  <si>
    <t>02.01.01.</t>
  </si>
  <si>
    <t>02.01.02.</t>
  </si>
  <si>
    <t>Demais valores do Ativo Circulante do RPPS</t>
  </si>
  <si>
    <t>Dívida Ativa</t>
  </si>
  <si>
    <t>Saldo Inicial do Exercício</t>
  </si>
  <si>
    <t>(-) Restos a Pagar Processados (exceto precatórios)</t>
  </si>
  <si>
    <t>TIPO DA NORMA</t>
  </si>
  <si>
    <t>LEI MUNICIPAL N.</t>
  </si>
  <si>
    <t>DECRETO MUNICIPAL N.</t>
  </si>
  <si>
    <t>RESOLUÇÃO N.</t>
  </si>
  <si>
    <t>PORTARIA N.</t>
  </si>
  <si>
    <t>EXERCÍCIO DA PUBLICAÇÃO</t>
  </si>
  <si>
    <t>Fixado - JANEIRO</t>
  </si>
  <si>
    <t>Fixado - FEVEREIRO</t>
  </si>
  <si>
    <t>Fixado - MARÇO</t>
  </si>
  <si>
    <t>Fixado - ABRIL</t>
  </si>
  <si>
    <t>Fixado - MAIO</t>
  </si>
  <si>
    <t>Fixado - JUNHO</t>
  </si>
  <si>
    <t>Fixado - JULHO</t>
  </si>
  <si>
    <t>Fixado - AGOSTO</t>
  </si>
  <si>
    <t>Fixado - SETEMBRO</t>
  </si>
  <si>
    <t>Fixado - OUTUBRO</t>
  </si>
  <si>
    <t>Fixado - NOVEMBRO</t>
  </si>
  <si>
    <t>Fixado - DEZEMBRO</t>
  </si>
  <si>
    <t>Fixado - 13o SALÁRIO</t>
  </si>
  <si>
    <t>Normativo - JANEIRO</t>
  </si>
  <si>
    <t>Normativo - FEVEREIRO</t>
  </si>
  <si>
    <t>Normativo - MARÇO</t>
  </si>
  <si>
    <t>Normativo - ABRIL</t>
  </si>
  <si>
    <t>Normativo - MAIO</t>
  </si>
  <si>
    <t>Normativo - JUNHO</t>
  </si>
  <si>
    <t>Normativo - JULHO</t>
  </si>
  <si>
    <t>Normativo - AGOSTO</t>
  </si>
  <si>
    <t>Normativo - SETEMBRO</t>
  </si>
  <si>
    <t>Normativo - OUTUBRO</t>
  </si>
  <si>
    <t>Normativo - NOVEMBRO</t>
  </si>
  <si>
    <t>Normativo - DEZEMBRO</t>
  </si>
  <si>
    <t>Deixar este formulário em branco, caso o município não possua RPPS.</t>
  </si>
  <si>
    <t>COMPETÊNCIA</t>
  </si>
  <si>
    <t>BASE DE CÁLCULO</t>
  </si>
  <si>
    <t>BENEFÍCIOS PAGOS DIRETAMENTE</t>
  </si>
  <si>
    <t>RETIDA</t>
  </si>
  <si>
    <t>CONTABILIZADA</t>
  </si>
  <si>
    <t>(Demonstrativo consolidado, englobando as contribuições do Poder Legislativo e dos órgãos e entidades da administração direta e indireta do Poder Executivo)</t>
  </si>
  <si>
    <t>ANEXO II-A</t>
  </si>
  <si>
    <t>Lei municipal que estabelece as alíquotas de contribuição .......................................................................................................</t>
  </si>
  <si>
    <t>Alíquotas de contribuição dos servidores ativos ....................................................................................................................</t>
  </si>
  <si>
    <t>Alíquotas de contribuição dos servidores Inativos e Pensionistas ......................................................................................</t>
  </si>
  <si>
    <t>Alíquotas de contribuição do órgão ou entidade (contribuição "normal") ..........................................................................</t>
  </si>
  <si>
    <t>Alíquotas de contribuição do órgão ou entidade (contribuição adicional/compromisso especial) ..................................</t>
  </si>
  <si>
    <t>Data de repasse das contribuições à Unidade Gestora do RPPS (previsão legal) ...............................................................</t>
  </si>
  <si>
    <t>n° da lei municipal</t>
  </si>
  <si>
    <t>data da publicação</t>
  </si>
  <si>
    <t>Em R$</t>
  </si>
  <si>
    <t>ANEXO II-B</t>
  </si>
  <si>
    <t xml:space="preserve">CONTRIBUIÇÃO DOS SERVIDORES ATIVOS, INATIVOS E DOS PENSIONISTAS (RPPS)
</t>
  </si>
  <si>
    <t xml:space="preserve">CONTRIBUIÇÃO NORMAL DO MUNICÍPIO (RPPS)
</t>
  </si>
  <si>
    <t>DEVIDA</t>
  </si>
  <si>
    <t>Nota 1: Somatório das parcelas sobre as quais incide a contribuição, conforme folha dos servidores vinculados ao RPPS;</t>
  </si>
  <si>
    <t>Nota 2: Valor descontado em folha (dos servidores ativos, inativos, pensionistas), destinado ao custeio do RPPS;</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</si>
  <si>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</si>
  <si>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</si>
  <si>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Nota 4: Valor repassado à unidade gestora do RPPS;</t>
  </si>
  <si>
    <t>NOTAS DOS ANEXOS II-A, II-B, II-C, II-D</t>
  </si>
  <si>
    <t>(1)</t>
  </si>
  <si>
    <t>(3)</t>
  </si>
  <si>
    <t>(4)</t>
  </si>
  <si>
    <t>(2)</t>
  </si>
  <si>
    <t>ANEXO III-A</t>
  </si>
  <si>
    <t>CONTRIBUIÇÃO DOS SEGURADOS (RGPS)</t>
  </si>
  <si>
    <t>ANEXO III-B</t>
  </si>
  <si>
    <t>CONTRIBUIÇÃO DO MUNICÍPIO (RGPS)</t>
  </si>
  <si>
    <t>Nota 1: Conforme folha dos servidores vinculados ao Regime Geral;</t>
  </si>
  <si>
    <t>Nota 2: Valor descontado em folha dos segurados, destinada ao custeio do Regime Geral de Previdência;</t>
  </si>
  <si>
    <t>Nota 3: Benefícios previdenciários pagos diretamente pelo órgão e deduzidos dos repasses ao INSS;</t>
  </si>
  <si>
    <t>Nota 4: Valor repassado ao INSS;</t>
  </si>
  <si>
    <t>NOTAS DOS ANEXOS III-A e III-B</t>
  </si>
  <si>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do Prefeito Municipal. 
</t>
  </si>
  <si>
    <r>
      <t xml:space="preserve">Despesa </t>
    </r>
    <r>
      <rPr>
        <b/>
        <sz val="12"/>
        <color indexed="10"/>
        <rFont val="Times New Roman"/>
        <family val="1"/>
      </rPr>
      <t xml:space="preserve">Fixada </t>
    </r>
    <r>
      <rPr>
        <sz val="12"/>
        <rFont val="Times New Roman"/>
        <family val="1"/>
      </rPr>
      <t>para o município (constante na LOA)</t>
    </r>
  </si>
  <si>
    <r>
      <t xml:space="preserve">Despesa </t>
    </r>
    <r>
      <rPr>
        <b/>
        <sz val="12"/>
        <color indexed="10"/>
        <rFont val="Times New Roman"/>
        <family val="1"/>
      </rPr>
      <t xml:space="preserve">Autorizada </t>
    </r>
    <r>
      <rPr>
        <sz val="12"/>
        <rFont val="Times New Roman"/>
        <family val="1"/>
      </rPr>
      <t>para o município (constante no Balanço Orçamentário, com as alterações)</t>
    </r>
  </si>
  <si>
    <t>Despesa Autorizada para o MUNICÍPIO (constante no BALANÇO ORÇAMENTÁRIO, considerando as alterações orçamentárias)</t>
  </si>
  <si>
    <t>Despesa Fixada para o MUNICÍPIO (FIXADO INICIAL constante na LEI ORÇAMENTÁRIA ANUAL - LOA)</t>
  </si>
  <si>
    <t>PT - Contribuição Servidor RPPS</t>
  </si>
  <si>
    <t>PT - Contribuição Patronal Normal RPPS</t>
  </si>
  <si>
    <t>PT - Contribuição Patronal Especial RPPS</t>
  </si>
  <si>
    <t>Base de Cálculo - Janeiro</t>
  </si>
  <si>
    <t>Base de Cálculo - Fevereiro</t>
  </si>
  <si>
    <t>Base de Cálculo - Março</t>
  </si>
  <si>
    <t>Base de Cálculo - Abril</t>
  </si>
  <si>
    <t>Base de Cálculo - Maio</t>
  </si>
  <si>
    <t>Base de Cálculo - Junho</t>
  </si>
  <si>
    <t>Base de Cálculo - Julho</t>
  </si>
  <si>
    <t>Base de Cálculo - Agosto</t>
  </si>
  <si>
    <t>Base de Cálculo - Setembro</t>
  </si>
  <si>
    <t>Base de Cálculo - Outubro</t>
  </si>
  <si>
    <t>Base de Cálculo - Novembro</t>
  </si>
  <si>
    <t>Base de Cálculo - Dezembro</t>
  </si>
  <si>
    <t>Base de Cálculo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</si>
  <si>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</si>
  <si>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</si>
  <si>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</si>
  <si>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</si>
  <si>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</si>
  <si>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</si>
  <si>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</si>
  <si>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</si>
  <si>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</si>
  <si>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</si>
  <si>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</si>
  <si>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</si>
  <si>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</si>
  <si>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</si>
  <si>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</si>
  <si>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</si>
  <si>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</si>
  <si>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</si>
  <si>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</si>
  <si>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</si>
  <si>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</si>
  <si>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</si>
  <si>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</si>
  <si>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</si>
  <si>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</si>
  <si>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</si>
  <si>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[RPPS_CS_BC_1]</t>
  </si>
  <si>
    <t>[RPPS_CS_BC_2]</t>
  </si>
  <si>
    <t>[RPPS_CS_BC_3]</t>
  </si>
  <si>
    <t>[RPPS_CS_BC_4]</t>
  </si>
  <si>
    <t>[RPPS_CS_BC_5]</t>
  </si>
  <si>
    <t>[RPPS_CS_BC_6]</t>
  </si>
  <si>
    <t>[RPPS_CS_BC_7]</t>
  </si>
  <si>
    <t>[RPPS_CS_BC_8]</t>
  </si>
  <si>
    <t>[RPPS_CS_BC_9]</t>
  </si>
  <si>
    <t>[RPPS_CS_BC_10]</t>
  </si>
  <si>
    <t>[RPPS_CS_BC_11]</t>
  </si>
  <si>
    <t>[RPPS_CS_BC_12]</t>
  </si>
  <si>
    <t>[RPPS_CS_BC_13]</t>
  </si>
  <si>
    <t>[RPPS_PN_BC_1]</t>
  </si>
  <si>
    <t>[RPPS_PN_BC_2]</t>
  </si>
  <si>
    <t>[RPPS_PN_BC_3]</t>
  </si>
  <si>
    <t>[RPPS_PN_BC_4]</t>
  </si>
  <si>
    <t>[RPPS_PN_BC_5]</t>
  </si>
  <si>
    <t>[RPPS_PN_BC_6]</t>
  </si>
  <si>
    <t>[RPPS_PN_BC_7]</t>
  </si>
  <si>
    <t>[RPPS_PN_BC_8]</t>
  </si>
  <si>
    <t>[RPPS_PN_BC_9]</t>
  </si>
  <si>
    <t>[RPPS_PN_BC_10]</t>
  </si>
  <si>
    <t>[RPPS_PN_BC_11]</t>
  </si>
  <si>
    <t>[RPPS_PN_BC_12]</t>
  </si>
  <si>
    <t>[RPPS_PN_BC_13]</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</si>
  <si>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</si>
  <si>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</si>
  <si>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</si>
  <si>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</si>
  <si>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</si>
  <si>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</si>
  <si>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</si>
  <si>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</si>
  <si>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</si>
  <si>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</si>
  <si>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</si>
  <si>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</si>
  <si>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</si>
  <si>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[RPPS_PE_BC_2]</t>
  </si>
  <si>
    <t>[RPPS_PE_BC_3]</t>
  </si>
  <si>
    <t>[RPPS_PE_BC_4]</t>
  </si>
  <si>
    <t>[RPPS_PE_BC_5]</t>
  </si>
  <si>
    <t>[RPPS_PE_BC_6]</t>
  </si>
  <si>
    <t>[RPPS_PE_BC_7]</t>
  </si>
  <si>
    <t>[RPPS_PE_BC_8]</t>
  </si>
  <si>
    <t>[RPPS_PE_BC_9]</t>
  </si>
  <si>
    <t>[RPPS_PE_BC_10]</t>
  </si>
  <si>
    <t>[RPPS_PE_BC_11]</t>
  </si>
  <si>
    <t>[RPPS_PE_BC_12]</t>
  </si>
  <si>
    <t>[RPPS_PE_BC_13]</t>
  </si>
  <si>
    <t>PT - Contribuição RPPS</t>
  </si>
  <si>
    <t>0</t>
  </si>
  <si>
    <t>Alíquotas de contribuição dos servidores ativos</t>
  </si>
  <si>
    <t>Alíquotas de contribuição dos servidores Inativos e Pensionistas</t>
  </si>
  <si>
    <t>Alíquotas de contribuição do órgão ou entidade (contribuição "normal")</t>
  </si>
  <si>
    <t>Alíquotas de contribuição do órgão ou entidade (contribuição adicional/compromisso especial)</t>
  </si>
  <si>
    <t>Data de repasse das contribuições à Unidade Gestora do RPPS (previsão legal)</t>
  </si>
  <si>
    <t>Lei que estabeleceu as alíquotas</t>
  </si>
  <si>
    <t>[RPPS_IG_LEI]</t>
  </si>
  <si>
    <t>[RPPS_IG_ASA]</t>
  </si>
  <si>
    <t>[RPPS_IG_AIP]</t>
  </si>
  <si>
    <t>[RPPS_IG_ACN]</t>
  </si>
  <si>
    <t>[RPPS_IG_ACE]</t>
  </si>
  <si>
    <t>[RPPS_IG_DTC]</t>
  </si>
  <si>
    <t>PT - Contribuição Servidor RGPS</t>
  </si>
  <si>
    <t>PT - Contribuição Patronal RGPS</t>
  </si>
  <si>
    <t>[RGPS_CS_BC_1]</t>
  </si>
  <si>
    <t>[RGPS_CS_BC_2]</t>
  </si>
  <si>
    <t>[RGPS_CS_BC_3]</t>
  </si>
  <si>
    <t>[RGPS_CS_BC_4]</t>
  </si>
  <si>
    <t>[RGPS_CS_BC_5]</t>
  </si>
  <si>
    <t>[RGPS_CS_BC_6]</t>
  </si>
  <si>
    <t>[RGPS_CS_BC_7]</t>
  </si>
  <si>
    <t>[RGPS_CS_BC_8]</t>
  </si>
  <si>
    <t>[RGPS_CS_BC_9]</t>
  </si>
  <si>
    <t>[RGPS_CS_BC_10]</t>
  </si>
  <si>
    <t>[RGPS_CS_BC_11]</t>
  </si>
  <si>
    <t>[RGPS_CS_BC_12]</t>
  </si>
  <si>
    <t>[RGPS_CS_BC_13]</t>
  </si>
  <si>
    <t>[RGPS_PA_BC_1]</t>
  </si>
  <si>
    <t>[RGPS_PA_BC_2]</t>
  </si>
  <si>
    <t>[RGPS_PA_BC_3]</t>
  </si>
  <si>
    <t>[RGPS_PA_BC_4]</t>
  </si>
  <si>
    <t>[RGPS_PA_BC_5]</t>
  </si>
  <si>
    <t>[RGPS_PA_BC_6]</t>
  </si>
  <si>
    <t>[RGPS_PA_BC_7]</t>
  </si>
  <si>
    <t>[RGPS_PA_BC_8]</t>
  </si>
  <si>
    <t>[RGPS_PA_BC_9]</t>
  </si>
  <si>
    <t>[RGPS_PA_BC_10]</t>
  </si>
  <si>
    <t>[RGPS_PA_BC_11]</t>
  </si>
  <si>
    <t>[RGPS_PA_BC_12]</t>
  </si>
  <si>
    <t>[RGPS_PA_BC_13]</t>
  </si>
  <si>
    <t>01.01</t>
  </si>
  <si>
    <t>01.02</t>
  </si>
  <si>
    <t>01.01.01</t>
  </si>
  <si>
    <t>01.01.02</t>
  </si>
  <si>
    <t>01.01.03</t>
  </si>
  <si>
    <t>01.01.04</t>
  </si>
  <si>
    <t>01.01.05</t>
  </si>
  <si>
    <t>01.01.06</t>
  </si>
  <si>
    <t>01.01.07</t>
  </si>
  <si>
    <t>01.01.08</t>
  </si>
  <si>
    <t>01.01.09</t>
  </si>
  <si>
    <t>01.01.09.01</t>
  </si>
  <si>
    <t>01.01.09.02</t>
  </si>
  <si>
    <t>01.01.09.03</t>
  </si>
  <si>
    <t>01.01.09.04</t>
  </si>
  <si>
    <t>01.01.09.05</t>
  </si>
  <si>
    <t>01.01.09.06</t>
  </si>
  <si>
    <t>01.01.09.07</t>
  </si>
  <si>
    <t>01.01.09.08</t>
  </si>
  <si>
    <t>01.01.09.09</t>
  </si>
  <si>
    <t>01.01.09.10</t>
  </si>
  <si>
    <t>01.02.01</t>
  </si>
  <si>
    <t>01.02.02</t>
  </si>
  <si>
    <t>01.02.03</t>
  </si>
  <si>
    <t>01.02.04</t>
  </si>
  <si>
    <t>01.02.05</t>
  </si>
  <si>
    <t>01.02.06</t>
  </si>
  <si>
    <t>01.02.07</t>
  </si>
  <si>
    <t>01.02.07.01</t>
  </si>
  <si>
    <t>01.02.07.02</t>
  </si>
  <si>
    <t>01.02.07.03</t>
  </si>
  <si>
    <t>01.02.07.04</t>
  </si>
  <si>
    <t>01.02.07.05</t>
  </si>
  <si>
    <t>01.02.07.06</t>
  </si>
  <si>
    <t>01.02.07.07</t>
  </si>
  <si>
    <t>01.02.07.08</t>
  </si>
  <si>
    <t>01.02.07.09</t>
  </si>
  <si>
    <t>01.02.07.10</t>
  </si>
  <si>
    <t>01.03</t>
  </si>
  <si>
    <t>02.01</t>
  </si>
  <si>
    <t>02.02</t>
  </si>
  <si>
    <t>02.03</t>
  </si>
  <si>
    <t>02.04</t>
  </si>
  <si>
    <t>02.05</t>
  </si>
  <si>
    <t>02.05.01</t>
  </si>
  <si>
    <t>02.05.02</t>
  </si>
  <si>
    <t>02.05.03</t>
  </si>
  <si>
    <t>02.05.04</t>
  </si>
  <si>
    <t>02.05.05</t>
  </si>
  <si>
    <t>02.05.06</t>
  </si>
  <si>
    <t>02.05.07</t>
  </si>
  <si>
    <t>02.05.08</t>
  </si>
  <si>
    <t>02.05.09</t>
  </si>
  <si>
    <t>02.05.10</t>
  </si>
  <si>
    <t>ANEXO II DA RESOLUÇÃO TCE/PE N. 38/2016</t>
  </si>
  <si>
    <r>
      <t xml:space="preserve"> RECOLHIDA
</t>
    </r>
    <r>
      <rPr>
        <b/>
        <sz val="11"/>
        <color indexed="10"/>
        <rFont val="Times New Roman"/>
        <family val="1"/>
      </rPr>
      <t>(Principal)</t>
    </r>
  </si>
  <si>
    <t xml:space="preserve">CONTRIBUIÇÃO DO MUNICÍPIO – COMPROMISSO ESPECIAL (RPPS) DECORRENTE DE ALÍQUOTA SUPLEMENTAR
</t>
  </si>
  <si>
    <t>ANEXO II-D</t>
  </si>
  <si>
    <t>ANEXO III DA RESOLUÇÃO TCE/PE N. 38/2016</t>
  </si>
  <si>
    <r>
      <rPr>
        <b/>
        <sz val="12"/>
        <color indexed="60"/>
        <rFont val="Times New Roman"/>
        <family val="1"/>
      </rPr>
      <t>16</t>
    </r>
    <r>
      <rPr>
        <sz val="12"/>
        <rFont val="Times New Roman"/>
        <family val="1"/>
      </rPr>
      <t xml:space="preserve"> Demonstrativo de Recolhimento das Contribuições Previdenciárias ao RPPS - Anexo II da Resolução TCE/PE N. 25/2015</t>
    </r>
  </si>
  <si>
    <r>
      <rPr>
        <b/>
        <sz val="12"/>
        <color indexed="60"/>
        <rFont val="Times New Roman"/>
        <family val="1"/>
      </rPr>
      <t>17</t>
    </r>
    <r>
      <rPr>
        <sz val="12"/>
        <rFont val="Times New Roman"/>
        <family val="1"/>
      </rPr>
      <t xml:space="preserve"> Demonstrativo de Recolhimento das Contribuições Previdenciárias ao RGPS - Anexo III da Resolução TCE/PE N. 25/2015</t>
    </r>
  </si>
  <si>
    <t>17 DEMONSTRATIVO DE RECOLHIMENTO DAS CONTRIBUIÇÕES PREVIDENCIÁRIAS AO RGPS</t>
  </si>
  <si>
    <t>16 DEMONSTRATIVO DE RECOLHIMENTO DAS CONTRIBUIÇÕES PREVIDENCIÁRIAS AO RPPS</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</si>
  <si>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</si>
  <si>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</si>
  <si>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r>
      <rPr>
        <b/>
        <sz val="12"/>
        <color indexed="60"/>
        <rFont val="Times New Roman"/>
        <family val="1"/>
      </rPr>
      <t>15</t>
    </r>
    <r>
      <rPr>
        <sz val="12"/>
        <rFont val="Times New Roman"/>
        <family val="1"/>
      </rPr>
      <t xml:space="preserve"> Vantagens remuneratórias</t>
    </r>
  </si>
  <si>
    <t>VALOR
TOTAL</t>
  </si>
  <si>
    <t>APLICATIVO DE INFORMAÇÕES MUNICIPAIS ESTRUTURADAS 2016 (item 44 da Resolução TC 038/2016)</t>
  </si>
  <si>
    <t xml:space="preserve">                                                                                       Preencher os campos abaixo com os dados de todos aqueles que assumiram o cargo de Prefeito Municipal ao longo do exercício de 2016.</t>
  </si>
  <si>
    <r>
      <rPr>
        <b/>
        <sz val="12"/>
        <color indexed="60"/>
        <rFont val="Times New Roman"/>
        <family val="1"/>
      </rPr>
      <t>04</t>
    </r>
    <r>
      <rPr>
        <sz val="12"/>
        <rFont val="Times New Roman"/>
        <family val="1"/>
      </rPr>
      <t xml:space="preserve"> Receita Arrecadada 2016</t>
    </r>
  </si>
  <si>
    <t>Total da despesa com Inativos e Pensionistas</t>
  </si>
  <si>
    <t>(-) Transferências de recursos para cobertura de deficit financeiro ou insuficiência financeira</t>
  </si>
  <si>
    <t>02.04.01</t>
  </si>
  <si>
    <t>02.04.02</t>
  </si>
  <si>
    <t>[DTP_Valor_45.1]</t>
  </si>
  <si>
    <t>[DTP_Valor_45.2]</t>
  </si>
  <si>
    <r>
      <t xml:space="preserve"> RECOLHIDA
</t>
    </r>
    <r>
      <rPr>
        <b/>
        <sz val="11"/>
        <color indexed="10"/>
        <rFont val="Times New Roman"/>
        <family val="1"/>
      </rPr>
      <t>(Multas e Juros)</t>
    </r>
  </si>
  <si>
    <r>
      <t xml:space="preserve">Receita Tributária Própria </t>
    </r>
    <r>
      <rPr>
        <b/>
        <sz val="12"/>
        <color indexed="10"/>
        <rFont val="Times New Roman"/>
        <family val="1"/>
      </rPr>
      <t>Orçada</t>
    </r>
    <r>
      <rPr>
        <sz val="12"/>
        <rFont val="Times New Roman"/>
        <family val="1"/>
      </rPr>
      <t xml:space="preserve"> para 2016 (presente no Comparativo da Receita Orçada com a Arrecadada)</t>
    </r>
  </si>
  <si>
    <t>[RPPS_RT_SRV_1]</t>
  </si>
  <si>
    <t>[RPPS_RT_SRV_2]</t>
  </si>
  <si>
    <t>[RPPS_RT_SRV_3]</t>
  </si>
  <si>
    <t>[RPPS_RT_SRV_4]</t>
  </si>
  <si>
    <t>[RPPS_RT_SRV_5]</t>
  </si>
  <si>
    <t>[RPPS_RT_SRV_6]</t>
  </si>
  <si>
    <t>[RPPS_RT_SRV_7]</t>
  </si>
  <si>
    <t>[RPPS_RT_SRV_8]</t>
  </si>
  <si>
    <t>[RPPS_RT_SRV_9]</t>
  </si>
  <si>
    <t>[RPPS_RT_SRV_10]</t>
  </si>
  <si>
    <t>[RPPS_RT_SRV_11]</t>
  </si>
  <si>
    <t>[RPPS_RT_SRV_12]</t>
  </si>
  <si>
    <t>[RPPS_RT_SRV_13]</t>
  </si>
  <si>
    <t>[RPPS_CT_SRV_1]</t>
  </si>
  <si>
    <t>[RPPS_CT_SRV_2]</t>
  </si>
  <si>
    <t>[RPPS_CT_SRV_3]</t>
  </si>
  <si>
    <t>[RPPS_CT_SRV_4]</t>
  </si>
  <si>
    <t>[RPPS_CT_SRV_5]</t>
  </si>
  <si>
    <t>[RPPS_CT_SRV_6]</t>
  </si>
  <si>
    <t>[RPPS_CT_SRV_7]</t>
  </si>
  <si>
    <t>[RPPS_CT_SRV_8]</t>
  </si>
  <si>
    <t>[RPPS_CT_SRV_9]</t>
  </si>
  <si>
    <t>[RPPS_CT_SRV_10]</t>
  </si>
  <si>
    <t>[RPPS_CT_SRV_11]</t>
  </si>
  <si>
    <t>[RPPS_CT_SRV_12]</t>
  </si>
  <si>
    <t>[RPPS_CT_SRV_13]</t>
  </si>
  <si>
    <t>[RPPS_DV_PATR.CN_1]</t>
  </si>
  <si>
    <t>[RPPS_DV_PATR.CN_2]</t>
  </si>
  <si>
    <t>[RPPS_DV_PATR.CN_3]</t>
  </si>
  <si>
    <t>[RPPS_DV_PATR.CN_4]</t>
  </si>
  <si>
    <t>[RPPS_DV_PATR.CN_5]</t>
  </si>
  <si>
    <t>[RPPS_DV_PATR.CN_6]</t>
  </si>
  <si>
    <t>[RPPS_DV_PATR.CN_7]</t>
  </si>
  <si>
    <t>[RPPS_DV_PATR.CN_8]</t>
  </si>
  <si>
    <t>[RPPS_DV_PATR.CN_9]</t>
  </si>
  <si>
    <t>[RPPS_DV_PATR.CN_10]</t>
  </si>
  <si>
    <t>[RPPS_DV_PATR.CN_11]</t>
  </si>
  <si>
    <t>[RPPS_DV_PATR.CN_12]</t>
  </si>
  <si>
    <t>[RPPS_DV_PATR.CN_13]</t>
  </si>
  <si>
    <t>[RPPS_CT_PATR.CN_1]</t>
  </si>
  <si>
    <t>[RPPS_CT_PATR.CN_2]</t>
  </si>
  <si>
    <t>[RPPS_CT_PATR.CN_3]</t>
  </si>
  <si>
    <t>[RPPS_CT_PATR.CN_4]</t>
  </si>
  <si>
    <t>[RPPS_CT_PATR.CN_5]</t>
  </si>
  <si>
    <t>[RPPS_CT_PATR.CN_6]</t>
  </si>
  <si>
    <t>[RPPS_CT_PATR.CN_7]</t>
  </si>
  <si>
    <t>[RPPS_CT_PATR.CN_8]</t>
  </si>
  <si>
    <t>[RPPS_CT_PATR.CN_9]</t>
  </si>
  <si>
    <t>[RPPS_CT_PATR.CN_10]</t>
  </si>
  <si>
    <t>[RPPS_CT_PATR.CN_11]</t>
  </si>
  <si>
    <t>[RPPS_CT_PATR.CN_12]</t>
  </si>
  <si>
    <t>[RPPS_CT_PATR.CN_13]</t>
  </si>
  <si>
    <t>[RPPS_BP_PATR.CN_1]</t>
  </si>
  <si>
    <t>[RPPS_BP_PATR.CN_2]</t>
  </si>
  <si>
    <t>[RPPS_BP_PATR.CN_3]</t>
  </si>
  <si>
    <t>[RPPS_BP_PATR.CN_4]</t>
  </si>
  <si>
    <t>[RPPS_BP_PATR.CN_5]</t>
  </si>
  <si>
    <t>[RPPS_BP_PATR.CN_6]</t>
  </si>
  <si>
    <t>[RPPS_BP_PATR.CN_7]</t>
  </si>
  <si>
    <t>[RPPS_BP_PATR.CN_8]</t>
  </si>
  <si>
    <t>[RPPS_BP_PATR.CN_9]</t>
  </si>
  <si>
    <t>[RPPS_BP_PATR.CN_10]</t>
  </si>
  <si>
    <t>[RPPS_BP_PATR.CN_11]</t>
  </si>
  <si>
    <t>[RPPS_BP_PATR.CN_12]</t>
  </si>
  <si>
    <t>[RPPS_BP_PATR.CN_13]</t>
  </si>
  <si>
    <t>[RPPS_DV_PATR.CE_1]</t>
  </si>
  <si>
    <t>[RPPS_DV_PATR.CE_2]</t>
  </si>
  <si>
    <t>[RPPS_DV_PATR.CE_3]</t>
  </si>
  <si>
    <t>[RPPS_DV_PATR.CE_4]</t>
  </si>
  <si>
    <t>[RPPS_DV_PATR.CE_5]</t>
  </si>
  <si>
    <t>[RPPS_DV_PATR.CE_6]</t>
  </si>
  <si>
    <t>[RPPS_DV_PATR.CE_7]</t>
  </si>
  <si>
    <t>[RPPS_DV_PATR.CE_8]</t>
  </si>
  <si>
    <t>[RPPS_DV_PATR.CE_9]</t>
  </si>
  <si>
    <t>[RPPS_DV_PATR.CE_10]</t>
  </si>
  <si>
    <t>[RPPS_DV_PATR.CE_11]</t>
  </si>
  <si>
    <t>[RPPS_DV_PATR.CE_12]</t>
  </si>
  <si>
    <t>[RPPS_DV_PATR.CE_13]</t>
  </si>
  <si>
    <t>[RPPS_CT_PATR.CE_1]</t>
  </si>
  <si>
    <t>[RPPS_CT_PATR.CE_2]</t>
  </si>
  <si>
    <t>[RPPS_CT_PATR.CE_3]</t>
  </si>
  <si>
    <t>[RPPS_CT_PATR.CE_4]</t>
  </si>
  <si>
    <t>[RPPS_CT_PATR.CE_5]</t>
  </si>
  <si>
    <t>[RPPS_CT_PATR.CE_6]</t>
  </si>
  <si>
    <t>[RPPS_CT_PATR.CE_7]</t>
  </si>
  <si>
    <t>[RPPS_CT_PATR.CE_8]</t>
  </si>
  <si>
    <t>[RPPS_CT_PATR.CE_9]</t>
  </si>
  <si>
    <t>[RPPS_CT_PATR.CE_10]</t>
  </si>
  <si>
    <t>[RPPS_CT_PATR.CE_11]</t>
  </si>
  <si>
    <t>[RPPS_CT_PATR.CE_12]</t>
  </si>
  <si>
    <t>[RPPS_CT_PATR.CE_13]</t>
  </si>
  <si>
    <t>[RGPS_RT_SRV_1]</t>
  </si>
  <si>
    <t>[RGPS_RT_SRV_2]</t>
  </si>
  <si>
    <t>[RGPS_RT_SRV_3]</t>
  </si>
  <si>
    <t>[RGPS_RT_SRV_4]</t>
  </si>
  <si>
    <t>[RGPS_RT_SRV_5]</t>
  </si>
  <si>
    <t>[RGPS_RT_SRV_6]</t>
  </si>
  <si>
    <t>[RGPS_RT_SRV_7]</t>
  </si>
  <si>
    <t>[RGPS_RT_SRV_8]</t>
  </si>
  <si>
    <t>[RGPS_RT_SRV_9]</t>
  </si>
  <si>
    <t>[RGPS_RT_SRV_10]</t>
  </si>
  <si>
    <t>[RGPS_RT_SRV_11]</t>
  </si>
  <si>
    <t>[RGPS_RT_SRV_12]</t>
  </si>
  <si>
    <t>[RGPS_RT_SRV_13]</t>
  </si>
  <si>
    <t>[RGPS_CT_SRV_1]</t>
  </si>
  <si>
    <t>[RGPS_CT_SRV_2]</t>
  </si>
  <si>
    <t>[RGPS_CT_SRV_3]</t>
  </si>
  <si>
    <t>[RGPS_CT_SRV_4]</t>
  </si>
  <si>
    <t>[RGPS_CT_SRV_5]</t>
  </si>
  <si>
    <t>[RGPS_CT_SRV_6]</t>
  </si>
  <si>
    <t>[RGPS_CT_SRV_7]</t>
  </si>
  <si>
    <t>[RGPS_CT_SRV_8]</t>
  </si>
  <si>
    <t>[RGPS_CT_SRV_9]</t>
  </si>
  <si>
    <t>[RGPS_CT_SRV_10]</t>
  </si>
  <si>
    <t>[RGPS_CT_SRV_11]</t>
  </si>
  <si>
    <t>[RGPS_CT_SRV_12]</t>
  </si>
  <si>
    <t>[RGPS_CT_SRV_13]</t>
  </si>
  <si>
    <t>[RGPS_DV_PATR_1]</t>
  </si>
  <si>
    <t>[RGPS_DV_PATR_2]</t>
  </si>
  <si>
    <t>[RGPS_DV_PATR_3]</t>
  </si>
  <si>
    <t>[RGPS_DV_PATR_4]</t>
  </si>
  <si>
    <t>[RGPS_DV_PATR_5]</t>
  </si>
  <si>
    <t>[RGPS_DV_PATR_6]</t>
  </si>
  <si>
    <t>[RGPS_DV_PATR_7]</t>
  </si>
  <si>
    <t>[RGPS_DV_PATR_8]</t>
  </si>
  <si>
    <t>[RGPS_DV_PATR_9]</t>
  </si>
  <si>
    <t>[RGPS_DV_PATR_10]</t>
  </si>
  <si>
    <t>[RGPS_DV_PATR_11]</t>
  </si>
  <si>
    <t>[RGPS_DV_PATR_12]</t>
  </si>
  <si>
    <t>[RGPS_DV_PATR_13]</t>
  </si>
  <si>
    <t>[RGPS_CT_PATR_1]</t>
  </si>
  <si>
    <t>[RGPS_CT_PATR_2]</t>
  </si>
  <si>
    <t>[RGPS_CT_PATR_3]</t>
  </si>
  <si>
    <t>[RGPS_CT_PATR_4]</t>
  </si>
  <si>
    <t>[RGPS_CT_PATR_5]</t>
  </si>
  <si>
    <t>[RGPS_CT_PATR_6]</t>
  </si>
  <si>
    <t>[RGPS_CT_PATR_7]</t>
  </si>
  <si>
    <t>[RGPS_CT_PATR_8]</t>
  </si>
  <si>
    <t>[RGPS_CT_PATR_9]</t>
  </si>
  <si>
    <t>[RGPS_CT_PATR_10]</t>
  </si>
  <si>
    <t>[RGPS_CT_PATR_11]</t>
  </si>
  <si>
    <t>[RGPS_CT_PATR_12]</t>
  </si>
  <si>
    <t>[RGPS_CT_PATR_13]</t>
  </si>
  <si>
    <t>[RGPS_BP_PATR_1]</t>
  </si>
  <si>
    <t>[RGPS_BP_PATR_2]</t>
  </si>
  <si>
    <t>[RGPS_BP_PATR_3]</t>
  </si>
  <si>
    <t>[RGPS_BP_PATR_4]</t>
  </si>
  <si>
    <t>[RGPS_BP_PATR_5]</t>
  </si>
  <si>
    <t>[RGPS_BP_PATR_6]</t>
  </si>
  <si>
    <t>[RGPS_BP_PATR_7]</t>
  </si>
  <si>
    <t>[RGPS_BP_PATR_8]</t>
  </si>
  <si>
    <t>[RGPS_BP_PATR_9]</t>
  </si>
  <si>
    <t>[RGPS_BP_PATR_10]</t>
  </si>
  <si>
    <t>[RGPS_BP_PATR_11]</t>
  </si>
  <si>
    <t>[RGPS_BP_PATR_12]</t>
  </si>
  <si>
    <t>[RGPS_BP_PATR_13]</t>
  </si>
  <si>
    <t>PT - A definir</t>
  </si>
  <si>
    <t>[RPPS_V.R_S.PARC.IND_1]</t>
  </si>
  <si>
    <t>[RPPS_V.R_S.PARC.IND_2]</t>
  </si>
  <si>
    <t>[RPPS_V.R_S.PARC.IND_3]</t>
  </si>
  <si>
    <t>[RPPS_V.R_S.PARC.IND_4]</t>
  </si>
  <si>
    <t>[RPPS_V.R_S.PARC.IND_5]</t>
  </si>
  <si>
    <t>[RPPS_V.R_S.PARC.IND_6]</t>
  </si>
  <si>
    <t>[RPPS_V.R_S.PARC.IND_7]</t>
  </si>
  <si>
    <t>[RPPS_V.R_S.PARC.IND_8]</t>
  </si>
  <si>
    <t>[RPPS_V.R_S.PARC.IND_9]</t>
  </si>
  <si>
    <t>[RPPS_V.R_S.PARC.IND_10]</t>
  </si>
  <si>
    <t>[RPPS_V.R_S.PARC.IND_11]</t>
  </si>
  <si>
    <t>[RPPS_V.R_S.PARC.IND_12]</t>
  </si>
  <si>
    <t>[RPPS_V.R_S.PARC.IND_13]</t>
  </si>
  <si>
    <t>[RPPS_V.R_C.PARC.IND_1]</t>
  </si>
  <si>
    <t>[RPPS_V.R_C.PARC.IND_2]</t>
  </si>
  <si>
    <t>[RPPS_V.R_C.PARC.IND_3]</t>
  </si>
  <si>
    <t>[RPPS_V.R_C.PARC.IND_4]</t>
  </si>
  <si>
    <t>[RPPS_V.R_C.PARC.IND_5]</t>
  </si>
  <si>
    <t>[RPPS_V.R_C.PARC.IND_6]</t>
  </si>
  <si>
    <t>[RPPS_V.R_C.PARC.IND_7]</t>
  </si>
  <si>
    <t>[RPPS_V.R_C.PARC.IND_8]</t>
  </si>
  <si>
    <t>[RPPS_V.R_C.PARC.IND_9]</t>
  </si>
  <si>
    <t>[RPPS_V.R_C.PARC.IND_10]</t>
  </si>
  <si>
    <t>[RPPS_V.R_C.PARC.IND_11]</t>
  </si>
  <si>
    <t>[RPPS_V.R_C.PARC.IND_12]</t>
  </si>
  <si>
    <t>[RPPS_V.R_C.PARC.IND_13]</t>
  </si>
  <si>
    <t>[RGPS_V.R_S.PARC.IND_1]</t>
  </si>
  <si>
    <t>[RGPS_V.R_S.PARC.IND_2]</t>
  </si>
  <si>
    <t>[RGPS_V.R_S.PARC.IND_3]</t>
  </si>
  <si>
    <t>[RGPS_V.R_S.PARC.IND_4]</t>
  </si>
  <si>
    <t>[RGPS_V.R_S.PARC.IND_5]</t>
  </si>
  <si>
    <t>[RGPS_V.R_S.PARC.IND_6]</t>
  </si>
  <si>
    <t>[RGPS_V.R_S.PARC.IND_7]</t>
  </si>
  <si>
    <t>[RGPS_V.R_S.PARC.IND_8]</t>
  </si>
  <si>
    <t>[RGPS_V.R_S.PARC.IND_9]</t>
  </si>
  <si>
    <t>[RGPS_V.R_S.PARC.IND_10]</t>
  </si>
  <si>
    <t>[RGPS_V.R_S.PARC.IND_11]</t>
  </si>
  <si>
    <t>[RGPS_V.R_S.PARC.IND_12]</t>
  </si>
  <si>
    <t>[RGPS_V.R_S.PARC.IND_13]</t>
  </si>
  <si>
    <t>[RGPS_V.R_C.PARC.IND_1]</t>
  </si>
  <si>
    <t>[RGPS_V.R_C.PARC.IND_2]</t>
  </si>
  <si>
    <t>[RGPS_V.R_C.PARC.IND_3]</t>
  </si>
  <si>
    <t>[RGPS_V.R_C.PARC.IND_4]</t>
  </si>
  <si>
    <t>[RGPS_V.R_C.PARC.IND_5]</t>
  </si>
  <si>
    <t>[RGPS_V.R_C.PARC.IND_6]</t>
  </si>
  <si>
    <t>[RGPS_V.R_C.PARC.IND_7]</t>
  </si>
  <si>
    <t>[RGPS_V.R_C.PARC.IND_8]</t>
  </si>
  <si>
    <t>[RGPS_V.R_C.PARC.IND_9]</t>
  </si>
  <si>
    <t>[RGPS_V.R_C.PARC.IND_10]</t>
  </si>
  <si>
    <t>[RGPS_V.R_C.PARC.IND_11]</t>
  </si>
  <si>
    <t>[RGPS_V.R_C.PARC.IND_12]</t>
  </si>
  <si>
    <t>[RGPS_V.R_C.PARC.IND_13]</t>
  </si>
  <si>
    <t>RGPS sem parcelas indenizatórias - Janeiro</t>
  </si>
  <si>
    <t>RGPS sem parcelas indenizatórias - Fevereiro</t>
  </si>
  <si>
    <t>RGPS sem parcelas indenizatórias - Março</t>
  </si>
  <si>
    <t>RGPS sem parcelas indenizatórias - Abril</t>
  </si>
  <si>
    <t>RGPS sem parcelas indenizatórias - Maio</t>
  </si>
  <si>
    <t>RGPS sem parcelas indenizatórias - Junho</t>
  </si>
  <si>
    <t>RGPS sem parcelas indenizatórias - Julho</t>
  </si>
  <si>
    <t>RGPS sem parcelas indenizatórias - Agosto</t>
  </si>
  <si>
    <t>RGPS sem parcelas indenizatórias - Setembro</t>
  </si>
  <si>
    <t>RGPS sem parcelas indenizatórias - Outubro</t>
  </si>
  <si>
    <t>RGPS sem parcelas indenizatórias - Novembro</t>
  </si>
  <si>
    <t>RGPS sem parcelas indenizatórias - Dezembro</t>
  </si>
  <si>
    <t>RGPS sem parcelas indenizatórias - 13o Salário</t>
  </si>
  <si>
    <t>RGPS parcelas indenizatórias - Janeiro</t>
  </si>
  <si>
    <t>RGPS parcelas indenizatórias - Fevereiro</t>
  </si>
  <si>
    <t>RGPS parcelas indenizatórias - Março</t>
  </si>
  <si>
    <t>RGPS parcelas indenizatórias - Abril</t>
  </si>
  <si>
    <t>RGPS parcelas indenizatórias - Maio</t>
  </si>
  <si>
    <t>RGPS parcelas indenizatórias - Junho</t>
  </si>
  <si>
    <t>RGPS parcelas indenizatórias - Julho</t>
  </si>
  <si>
    <t>RGPS parcelas indenizatórias - Agosto</t>
  </si>
  <si>
    <t>RGPS parcelas indenizatórias - Setembro</t>
  </si>
  <si>
    <t>RGPS parcelas indenizatórias - Outubro</t>
  </si>
  <si>
    <t>RGPS parcelas indenizatórias - Novembro</t>
  </si>
  <si>
    <t>RGPS parcelas indenizatórias - Dezembro</t>
  </si>
  <si>
    <t>RGPS parcelas indenizatórias - 13o Salário</t>
  </si>
  <si>
    <t>RPPS sem parcelas indenizatórias - Janeiro</t>
  </si>
  <si>
    <t>RPPS sem parcelas indenizatórias - Fevereiro</t>
  </si>
  <si>
    <t>RPPS sem parcelas indenizatórias - Março</t>
  </si>
  <si>
    <t>RPPS sem parcelas indenizatórias - Abril</t>
  </si>
  <si>
    <t>RPPS sem parcelas indenizatórias - Maio</t>
  </si>
  <si>
    <t>RPPS sem parcelas indenizatórias - Junho</t>
  </si>
  <si>
    <t>RPPS sem parcelas indenizatórias - Julho</t>
  </si>
  <si>
    <t>RPPS sem parcelas indenizatórias - Agosto</t>
  </si>
  <si>
    <t>RPPS sem parcelas indenizatórias - Setembro</t>
  </si>
  <si>
    <t>RPPS sem parcelas indenizatórias - Outubro</t>
  </si>
  <si>
    <t>RPPS sem parcelas indenizatórias - Novembro</t>
  </si>
  <si>
    <t>RPPS sem parcelas indenizatórias - Dezembro</t>
  </si>
  <si>
    <t>RPPS sem parcelas indenizatórias - 13o Salário</t>
  </si>
  <si>
    <t>RPPS parcelas indenizatórias - Janeiro</t>
  </si>
  <si>
    <t>RPPS parcelas indenizatórias - Fevereiro</t>
  </si>
  <si>
    <t>RPPS parcelas indenizatórias - Março</t>
  </si>
  <si>
    <t>RPPS parcelas indenizatórias - Abril</t>
  </si>
  <si>
    <t>RPPS parcelas indenizatórias - Maio</t>
  </si>
  <si>
    <t>RPPS parcelas indenizatórias - Junho</t>
  </si>
  <si>
    <t>RPPS parcelas indenizatórias - Julho</t>
  </si>
  <si>
    <t>RPPS parcelas indenizatórias - Agosto</t>
  </si>
  <si>
    <t>RPPS parcelas indenizatórias - Setembro</t>
  </si>
  <si>
    <t>RPPS parcelas indenizatórias - Outubro</t>
  </si>
  <si>
    <t>RPPS parcelas indenizatórias - Novembro</t>
  </si>
  <si>
    <t>RPPS parcelas indenizatórias - Dezembro</t>
  </si>
  <si>
    <t>RPPS parcelas indenizatórias - 13o Salário</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</si>
  <si>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</si>
  <si>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</si>
  <si>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</si>
  <si>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</si>
  <si>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</si>
  <si>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</si>
  <si>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</si>
  <si>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</si>
  <si>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</si>
  <si>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</si>
  <si>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</si>
  <si>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</si>
  <si>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</si>
  <si>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</si>
  <si>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</si>
  <si>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</si>
  <si>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</si>
  <si>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</si>
  <si>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</si>
  <si>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</si>
  <si>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</si>
  <si>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</si>
  <si>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</si>
  <si>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</si>
  <si>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</si>
  <si>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</si>
  <si>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[RPPS_RC.P_SRV_1]</t>
  </si>
  <si>
    <t>[RPPS_RC.P_SRV_2]</t>
  </si>
  <si>
    <t>[RPPS_RC.P_SRV_3]</t>
  </si>
  <si>
    <t>[RPPS_RC.P_SRV_4]</t>
  </si>
  <si>
    <t>[RPPS_RC.P_SRV_5]</t>
  </si>
  <si>
    <t>[RPPS_RC.P_SRV_6]</t>
  </si>
  <si>
    <t>[RPPS_RC.P_SRV_7]</t>
  </si>
  <si>
    <t>[RPPS_RC.P_SRV_8]</t>
  </si>
  <si>
    <t>[RPPS_RC.P_SRV_9]</t>
  </si>
  <si>
    <t>[RPPS_RC.P_SRV_10]</t>
  </si>
  <si>
    <t>[RPPS_RC.P_SRV_11]</t>
  </si>
  <si>
    <t>[RPPS_RC.P_SRV_12]</t>
  </si>
  <si>
    <t>[RPPS_RC.P_SRV_13]</t>
  </si>
  <si>
    <t>[RPPS_RC.MJ_SRV_1]</t>
  </si>
  <si>
    <t>[RPPS_RC.MJ_SRV_2]</t>
  </si>
  <si>
    <t>[RPPS_RC.MJ_SRV_3]</t>
  </si>
  <si>
    <t>[RPPS_RC.MJ_SRV_4]</t>
  </si>
  <si>
    <t>[RPPS_RC.MJ_SRV_5]</t>
  </si>
  <si>
    <t>[RPPS_RC.MJ_SRV_6]</t>
  </si>
  <si>
    <t>[RPPS_RC.MJ_SRV_7]</t>
  </si>
  <si>
    <t>[RPPS_RC.MJ_SRV_8]</t>
  </si>
  <si>
    <t>[RPPS_RC.MJ_SRV_9]</t>
  </si>
  <si>
    <t>[RPPS_RC.MJ_SRV_10]</t>
  </si>
  <si>
    <t>[RPPS_RC.MJ_SRV_11]</t>
  </si>
  <si>
    <t>[RPPS_RC.MJ_SRV_12]</t>
  </si>
  <si>
    <t>[RPPS_RC.MJ_SRV_13]</t>
  </si>
  <si>
    <t>[RPPS_RC.P_PATR.CN_1]</t>
  </si>
  <si>
    <t>[RPPS_RC.P_PATR.CN_2]</t>
  </si>
  <si>
    <t>[RPPS_RC.P_PATR.CN_3]</t>
  </si>
  <si>
    <t>[RPPS_RC.P_PATR.CN_4]</t>
  </si>
  <si>
    <t>[RPPS_RC.P_PATR.CN_5]</t>
  </si>
  <si>
    <t>[RPPS_RC.P_PATR.CN_6]</t>
  </si>
  <si>
    <t>[RPPS_RC.P_PATR.CN_7]</t>
  </si>
  <si>
    <t>[RPPS_RC.P_PATR.CN_8]</t>
  </si>
  <si>
    <t>[RPPS_RC.P_PATR.CN_9]</t>
  </si>
  <si>
    <t>[RPPS_RC.P_PATR.CN_10]</t>
  </si>
  <si>
    <t>[RPPS_RC.P_PATR.CN_11]</t>
  </si>
  <si>
    <t>[RPPS_RC.P_PATR.CN_12]</t>
  </si>
  <si>
    <t>[RPPS_RC.P_PATR.CN_13]</t>
  </si>
  <si>
    <t>[RPPS_RC.MJ_PATR.CN_14]</t>
  </si>
  <si>
    <t>[RPPS_RC.MJ_PATR.CN_2]</t>
  </si>
  <si>
    <t>[RPPS_RC.MJ_PATR.CN_3]</t>
  </si>
  <si>
    <t>[RPPS_RC.MJ_PATR.CN_4]</t>
  </si>
  <si>
    <t>[RPPS_RC.MJ_PATR.CN_5]</t>
  </si>
  <si>
    <t>[RPPS_RC.MJ_PATR.CN_6]</t>
  </si>
  <si>
    <t>[RPPS_RC.MJ_PATR.CN_7]</t>
  </si>
  <si>
    <t>[RPPS_RC.MJ_PATR.CN_8]</t>
  </si>
  <si>
    <t>[RPPS_RC.MJ_PATR.CN_9]</t>
  </si>
  <si>
    <t>[RPPS_RC.MJ_PATR.CN_10]</t>
  </si>
  <si>
    <t>[RPPS_RC.MJ_PATR.CN_11]</t>
  </si>
  <si>
    <t>[RPPS_RC.MJ_PATR.CN_12]</t>
  </si>
  <si>
    <t>[RPPS_RC.MJ_PATR.CN_13]</t>
  </si>
  <si>
    <t>[RPPS_PE_BC_1]</t>
  </si>
  <si>
    <t>[RPPS_RC.P_PATR.CE_1]</t>
  </si>
  <si>
    <t>[RPPS_RC.P_PATR.CE_2]</t>
  </si>
  <si>
    <t>[RPPS_RC.P_PATR.CE_3]</t>
  </si>
  <si>
    <t>[RPPS_RC.P_PATR.CE_4]</t>
  </si>
  <si>
    <t>[RPPS_RC.P_PATR.CE_5]</t>
  </si>
  <si>
    <t>[RPPS_RC.P_PATR.CE_6]</t>
  </si>
  <si>
    <t>[RPPS_RC.P_PATR.CE_7]</t>
  </si>
  <si>
    <t>[RPPS_RC.P_PATR.CE_8]</t>
  </si>
  <si>
    <t>[RPPS_RC.P_PATR.CE_9]</t>
  </si>
  <si>
    <t>[RPPS_RC.P_PATR.CE_10]</t>
  </si>
  <si>
    <t>[RPPS_RC.P_PATR.CE_11]</t>
  </si>
  <si>
    <t>[RPPS_RC.P_PATR.CE_12]</t>
  </si>
  <si>
    <t>[RPPS_RC.P_PATR.CE_13]</t>
  </si>
  <si>
    <t>[RPPS_RC.MJ_PATR.CE_1]</t>
  </si>
  <si>
    <t>[RPPS_RC.MJ_PATR.CE_2]</t>
  </si>
  <si>
    <t>[RPPS_RC.MJ_PATR.CE_3]</t>
  </si>
  <si>
    <t>[RPPS_RC.MJ_PATR.CE_4]</t>
  </si>
  <si>
    <t>[RPPS_RC.MJ_PATR.CE_5]</t>
  </si>
  <si>
    <t>[RPPS_RC.MJ_PATR.CE_6]</t>
  </si>
  <si>
    <t>[RPPS_RC.MJ_PATR.CE_7]</t>
  </si>
  <si>
    <t>[RPPS_RC.MJ_PATR.CE_8]</t>
  </si>
  <si>
    <t>[RPPS_RC.MJ_PATR.CE_9]</t>
  </si>
  <si>
    <t>[RPPS_RC.MJ_PATR.CE_10]</t>
  </si>
  <si>
    <t>[RPPS_RC.MJ_PATR.CE_11]</t>
  </si>
  <si>
    <t>[RPPS_RC.MJ_PATR.CE_12]</t>
  </si>
  <si>
    <t>[RPPS_RC.MJ_PATR.CE_13]</t>
  </si>
  <si>
    <t>[RGPS_RC.P_SRV_1]</t>
  </si>
  <si>
    <t>[RGPS_RC.P_SRV_2]</t>
  </si>
  <si>
    <t>[RGPS_RC.P_SRV_3]</t>
  </si>
  <si>
    <t>[RGPS_RC.P_SRV_4]</t>
  </si>
  <si>
    <t>[RGPS_RC.P_SRV_5]</t>
  </si>
  <si>
    <t>[RGPS_RC.P_SRV_6]</t>
  </si>
  <si>
    <t>[RGPS_RC.P_SRV_7]</t>
  </si>
  <si>
    <t>[RGPS_RC.P_SRV_8]</t>
  </si>
  <si>
    <t>[RGPS_RC.P_SRV_9]</t>
  </si>
  <si>
    <t>[RGPS_RC.P_SRV_10]</t>
  </si>
  <si>
    <t>[RGPS_RC.P_SRV_11]</t>
  </si>
  <si>
    <t>[RGPS_RC.P_SRV_12]</t>
  </si>
  <si>
    <t>[RGPS_RC.P_SRV_13]</t>
  </si>
  <si>
    <t>[RGPS_RC.MJ_SRV_1]</t>
  </si>
  <si>
    <t>[RGPS_RC.MJ_SRV_2]</t>
  </si>
  <si>
    <t>[RGPS_RC.MJ_SRV_3]</t>
  </si>
  <si>
    <t>[RGPS_RC.MJ_SRV_4]</t>
  </si>
  <si>
    <t>[RGPS_RC.MJ_SRV_5]</t>
  </si>
  <si>
    <t>[RGPS_RC.MJ_SRV_6]</t>
  </si>
  <si>
    <t>[RGPS_RC.MJ_SRV_7]</t>
  </si>
  <si>
    <t>[RGPS_RC.MJ_SRV_8]</t>
  </si>
  <si>
    <t>[RGPS_RC.MJ_SRV_9]</t>
  </si>
  <si>
    <t>[RGPS_RC.MJ_SRV_10]</t>
  </si>
  <si>
    <t>[RGPS_RC.MJ_SRV_11]</t>
  </si>
  <si>
    <t>[RGPS_RC.MJ_SRV_12]</t>
  </si>
  <si>
    <t>[RGPS_RC.MJ_SRV_13]</t>
  </si>
  <si>
    <t>[RGPS_RC.P_PATR_1]</t>
  </si>
  <si>
    <t>[RGPS_RC.P_PATR_2]</t>
  </si>
  <si>
    <t>[RGPS_RC.P_PATR_3]</t>
  </si>
  <si>
    <t>[RGPS_RC.P_PATR_4]</t>
  </si>
  <si>
    <t>[RGPS_RC.P_PATR_5]</t>
  </si>
  <si>
    <t>[RGPS_RC.P_PATR_6]</t>
  </si>
  <si>
    <t>[RGPS_RC.P_PATR_7]</t>
  </si>
  <si>
    <t>[RGPS_RC.P_PATR_8]</t>
  </si>
  <si>
    <t>[RGPS_RC.P_PATR_9]</t>
  </si>
  <si>
    <t>[RGPS_RC.P_PATR_10]</t>
  </si>
  <si>
    <t>[RGPS_RC.P_PATR_11]</t>
  </si>
  <si>
    <t>[RGPS_RC.P_PATR_12]</t>
  </si>
  <si>
    <t>[RGPS_RC.P_PATR_13]</t>
  </si>
  <si>
    <t>[RGPS_RC.MJ_PATR_1]</t>
  </si>
  <si>
    <t>[RGPS_RC.MJ_PATR_2]</t>
  </si>
  <si>
    <t>[RGPS_RC.MJ_PATR_3]</t>
  </si>
  <si>
    <t>[RGPS_RC.MJ_PATR_4]</t>
  </si>
  <si>
    <t>[RGPS_RC.MJ_PATR_5]</t>
  </si>
  <si>
    <t>[RGPS_RC.MJ_PATR_6]</t>
  </si>
  <si>
    <t>[RGPS_RC.MJ_PATR_7]</t>
  </si>
  <si>
    <t>[RGPS_RC.MJ_PATR_8]</t>
  </si>
  <si>
    <t>[RGPS_RC.MJ_PATR_9]</t>
  </si>
  <si>
    <t>[RGPS_RC.MJ_PATR_10]</t>
  </si>
  <si>
    <t>[RGPS_RC.MJ_PATR_11]</t>
  </si>
  <si>
    <t>[RGPS_RC.MJ_PATR_12]</t>
  </si>
  <si>
    <t>[RGPS_RC.MJ_PATR_13]</t>
  </si>
  <si>
    <r>
      <t>VALOR
(</t>
    </r>
    <r>
      <rPr>
        <b/>
        <sz val="12"/>
        <color indexed="30"/>
        <rFont val="Times New Roman"/>
        <family val="1"/>
      </rPr>
      <t>exceto</t>
    </r>
    <r>
      <rPr>
        <b/>
        <sz val="12"/>
        <rFont val="Times New Roman"/>
        <family val="1"/>
      </rPr>
      <t xml:space="preserve"> indenizatórias)</t>
    </r>
  </si>
  <si>
    <r>
      <t>VALOR
(</t>
    </r>
    <r>
      <rPr>
        <b/>
        <sz val="12"/>
        <color indexed="10"/>
        <rFont val="Times New Roman"/>
        <family val="1"/>
      </rPr>
      <t>parcelas</t>
    </r>
    <r>
      <rPr>
        <b/>
        <sz val="12"/>
        <rFont val="Times New Roman"/>
        <family val="1"/>
      </rPr>
      <t xml:space="preserve"> indenizatórias)</t>
    </r>
  </si>
  <si>
    <t>MM ASSESSORIA CONTÁBIL LTDA</t>
  </si>
  <si>
    <t>mm.assessoriacontabil@hotmail.com</t>
  </si>
  <si>
    <t>http://www.xexeu.pe.gov.br/</t>
  </si>
  <si>
    <t>EUDO DE MAGALHÃES LYRA</t>
  </si>
  <si>
    <t>CASADO</t>
  </si>
  <si>
    <t>RUA SEBASTIÃO GARCIA,Nº 40-ALICE GONÇALVES</t>
  </si>
</sst>
</file>

<file path=xl/styles.xml><?xml version="1.0" encoding="utf-8"?>
<styleSheet xmlns="http://schemas.openxmlformats.org/spreadsheetml/2006/main">
  <numFmts count="65">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_);\(&quot;R$&quot;#,##0\)"/>
    <numFmt numFmtId="165" formatCode="&quot;R$&quot;#,##0_);[Red]\(&quot;R$&quot;#,##0\)"/>
    <numFmt numFmtId="166" formatCode="&quot;R$&quot;#,##0.00_);\(&quot;R$&quot;#,##0.00\)"/>
    <numFmt numFmtId="167" formatCode="&quot;R$&quot;#,##0.00_);[Red]\(&quot;R$&quot;#,##0.00\)"/>
    <numFmt numFmtId="168" formatCode="_(&quot;R$&quot;* #,##0_);_(&quot;R$&quot;* \(#,##0\);_(&quot;R$&quot;* &quot;-&quot;_);_(@_)"/>
    <numFmt numFmtId="169" formatCode="_(* #,##0_);_(* \(#,##0\);_(* &quot;-&quot;_);_(@_)"/>
    <numFmt numFmtId="170" formatCode="_(&quot;R$&quot;* #,##0.00_);_(&quot;R$&quot;* \(#,##0.00\);_(&quot;R$&quot;* &quot;-&quot;??_);_(@_)"/>
    <numFmt numFmtId="171" formatCode="_(* #,##0.00_);_(* \(#,##0.00\);_(* &quot;-&quot;??_);_(@_)"/>
    <numFmt numFmtId="172" formatCode="[$-416]dddd\,\ d&quot; de &quot;mmmm&quot; de &quot;yyyy"/>
    <numFmt numFmtId="173" formatCode="dd/mm/yy;@"/>
    <numFmt numFmtId="174" formatCode="#,##0.0"/>
    <numFmt numFmtId="175" formatCode="[$-416]dd\-mmm\-yy;@"/>
    <numFmt numFmtId="176" formatCode="[$-416]mmmm\-yy;@"/>
    <numFmt numFmtId="177" formatCode="mmm/yyyy"/>
    <numFmt numFmtId="178" formatCode="#,##0&quot;/&quot;"/>
    <numFmt numFmtId="179" formatCode="000&quot;.&quot;000&quot;.&quot;000\-00"/>
    <numFmt numFmtId="180" formatCode="dd/mm/yyyy;@"/>
    <numFmt numFmtId="181" formatCode="&quot;Sim&quot;;&quot;Sim&quot;;&quot;Não&quot;"/>
    <numFmt numFmtId="182" formatCode="&quot;Verdadeiro&quot;;&quot;Verdadeiro&quot;;&quot;Falso&quot;"/>
    <numFmt numFmtId="183" formatCode="&quot;Ativar&quot;;&quot;Ativar&quot;;&quot;Desativar&quot;"/>
    <numFmt numFmtId="184" formatCode="[$€-2]\ #,##0.00_);[Red]\([$€-2]\ #,##0.00\)"/>
    <numFmt numFmtId="185" formatCode="&quot;R$ &quot;#,##0_);\(&quot;R$ &quot;#,##0\)"/>
    <numFmt numFmtId="186" formatCode="&quot;R$ &quot;#,##0_);[Red]\(&quot;R$ &quot;#,##0\)"/>
    <numFmt numFmtId="187" formatCode="&quot;R$ &quot;#,##0.00_);\(&quot;R$ &quot;#,##0.00\)"/>
    <numFmt numFmtId="188" formatCode="&quot;R$ &quot;#,##0.00_);[Red]\(&quot;R$ &quot;#,##0.00\)"/>
    <numFmt numFmtId="189" formatCode="_(&quot;R$ &quot;* #,##0_);_(&quot;R$ &quot;* \(#,##0\);_(&quot;R$ &quot;* &quot;-&quot;_);_(@_)"/>
    <numFmt numFmtId="190" formatCode="_(&quot;R$ &quot;* #,##0.00_);_(&quot;R$ &quot;* \(#,##0.00\);_(&quot;R$ &quot;* &quot;-&quot;??_);_(@_)"/>
    <numFmt numFmtId="191" formatCode="0.000"/>
    <numFmt numFmtId="192" formatCode="&quot;R$&quot;#,##0.00"/>
    <numFmt numFmtId="193" formatCode="0.0"/>
    <numFmt numFmtId="194" formatCode="#,##0.0000000"/>
    <numFmt numFmtId="195" formatCode="_(* #,##0_);_(* \(#,##0\);_(* &quot;&quot;_);_(@_)"/>
    <numFmt numFmtId="196" formatCode="_(* #,##0.00_);_(* \(#,##0.00\);_(* &quot;-&quot;_);_(@_)"/>
    <numFmt numFmtId="197" formatCode="00"/>
    <numFmt numFmtId="198" formatCode="0&quot;.&quot;"/>
    <numFmt numFmtId="199" formatCode="[$-F800]dddd\,\ mmmm\ dd\,\ yyyy"/>
    <numFmt numFmtId="200" formatCode="dd\ &quot;de&quot;\ mmmm&quot; de&quot;\ yyyy"/>
    <numFmt numFmtId="201" formatCode="0_ ;\-0\ "/>
    <numFmt numFmtId="202" formatCode="&quot;S0&quot;0"/>
    <numFmt numFmtId="203" formatCode="&quot;S0&quot;@"/>
    <numFmt numFmtId="204" formatCode="&quot;S00&quot;0"/>
    <numFmt numFmtId="205" formatCode="0.00\&amp;&quot; / 1.000 nascidos vivos&quot;"/>
    <numFmt numFmtId="206" formatCode="0.00&quot; / 1.000 nascidos vivos&quot;"/>
    <numFmt numFmtId="207" formatCode="0.00&quot; / 100.000 nascidos vivos&quot;"/>
    <numFmt numFmtId="208" formatCode="0.E+00"/>
    <numFmt numFmtId="209" formatCode="_(* #,##0.0_);_(* \(#,##0.0\);_(* &quot;-&quot;_);_(@_)"/>
    <numFmt numFmtId="210" formatCode="&quot;(&quot;0&quot;)&quot;"/>
    <numFmt numFmtId="211" formatCode="000000000\-00"/>
    <numFmt numFmtId="212" formatCode="00,000,000,0\-00"/>
    <numFmt numFmtId="213" formatCode="[&lt;=9999999]####\-####;\(###\)\ ####\-####"/>
    <numFmt numFmtId="214" formatCode="0000"/>
    <numFmt numFmtId="215" formatCode="[&lt;=9999999]###\-####;\(###\)\ ###\-####"/>
    <numFmt numFmtId="216" formatCode="&quot;N. &quot;0"/>
    <numFmt numFmtId="217" formatCode="&quot;N. &quot;@"/>
    <numFmt numFmtId="218" formatCode="#,##0.00&quot;%&quot;"/>
    <numFmt numFmtId="219" formatCode="&quot;de &quot;0"/>
    <numFmt numFmtId="220" formatCode="&quot;, de &quot;dd/mm/yyyy"/>
  </numFmts>
  <fonts count="81">
    <font>
      <sz val="10"/>
      <name val="Times New Roman"/>
      <family val="0"/>
    </font>
    <font>
      <sz val="10"/>
      <color indexed="8"/>
      <name val="Arial"/>
      <family val="2"/>
    </font>
    <font>
      <sz val="10"/>
      <name val="Arial"/>
      <family val="2"/>
    </font>
    <font>
      <b/>
      <sz val="10"/>
      <color indexed="8"/>
      <name val="Times New Roman"/>
      <family val="1"/>
    </font>
    <font>
      <b/>
      <sz val="10"/>
      <name val="Times New Roman"/>
      <family val="1"/>
    </font>
    <font>
      <sz val="10"/>
      <color indexed="63"/>
      <name val="Times New Roman"/>
      <family val="1"/>
    </font>
    <font>
      <sz val="8"/>
      <name val="Times New Roman"/>
      <family val="1"/>
    </font>
    <font>
      <sz val="10"/>
      <color indexed="9"/>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u val="single"/>
      <sz val="10"/>
      <color indexed="12"/>
      <name val="Times New Roman"/>
      <family val="1"/>
    </font>
    <font>
      <sz val="8"/>
      <name val="Arial"/>
      <family val="2"/>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b/>
      <sz val="12"/>
      <color indexed="10"/>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sz val="10"/>
      <color indexed="10"/>
      <name val="Times New Roman"/>
      <family val="1"/>
    </font>
    <font>
      <b/>
      <sz val="12"/>
      <color indexed="9"/>
      <name val="Times New Roman"/>
      <family val="1"/>
    </font>
    <font>
      <u val="single"/>
      <sz val="12"/>
      <color indexed="19"/>
      <name val="Times New Roman"/>
      <family val="1"/>
    </font>
    <font>
      <sz val="11"/>
      <color indexed="17"/>
      <name val="Times New Roman"/>
      <family val="1"/>
    </font>
    <font>
      <sz val="8"/>
      <color indexed="8"/>
      <name val="Calibri"/>
      <family val="2"/>
    </font>
    <font>
      <b/>
      <sz val="12"/>
      <color indexed="18"/>
      <name val="Times New Roman"/>
      <family val="1"/>
    </font>
    <font>
      <sz val="12"/>
      <color indexed="10"/>
      <name val="Times New Roman"/>
      <family val="1"/>
    </font>
    <font>
      <sz val="8"/>
      <color indexed="10"/>
      <name val="Times New Roman"/>
      <family val="1"/>
    </font>
    <font>
      <sz val="8"/>
      <color indexed="8"/>
      <name val="Times New Roman"/>
      <family val="1"/>
    </font>
    <font>
      <b/>
      <sz val="14"/>
      <color indexed="8"/>
      <name val="Times New Roman"/>
      <family val="1"/>
    </font>
    <font>
      <sz val="11"/>
      <color indexed="10"/>
      <name val="Times New Roman"/>
      <family val="1"/>
    </font>
    <font>
      <b/>
      <sz val="13"/>
      <color indexed="8"/>
      <name val="Times New Roman"/>
      <family val="1"/>
    </font>
    <font>
      <sz val="11"/>
      <color theme="1"/>
      <name val="Calibri"/>
      <family val="2"/>
    </font>
    <font>
      <b/>
      <sz val="14"/>
      <color rgb="FFFF0000"/>
      <name val="Times New Roman"/>
      <family val="1"/>
    </font>
    <font>
      <sz val="10"/>
      <color rgb="FFFF0000"/>
      <name val="Times New Roman"/>
      <family val="1"/>
    </font>
    <font>
      <b/>
      <sz val="12"/>
      <color theme="0"/>
      <name val="Times New Roman"/>
      <family val="1"/>
    </font>
    <font>
      <u val="single"/>
      <sz val="12"/>
      <color theme="2" tint="-0.7499799728393555"/>
      <name val="Times New Roman"/>
      <family val="1"/>
    </font>
    <font>
      <sz val="10"/>
      <color theme="0"/>
      <name val="Times New Roman"/>
      <family val="1"/>
    </font>
    <font>
      <sz val="10"/>
      <color theme="1"/>
      <name val="Times New Roman"/>
      <family val="1"/>
    </font>
    <font>
      <b/>
      <sz val="12"/>
      <color rgb="FFFF0000"/>
      <name val="Times New Roman"/>
      <family val="1"/>
    </font>
    <font>
      <sz val="11"/>
      <color theme="6" tint="-0.4999699890613556"/>
      <name val="Times New Roman"/>
      <family val="1"/>
    </font>
    <font>
      <sz val="12"/>
      <color theme="1" tint="0.04998999834060669"/>
      <name val="Times New Roman"/>
      <family val="1"/>
    </font>
    <font>
      <sz val="10"/>
      <color theme="1" tint="0.04998999834060669"/>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sz val="11"/>
      <color rgb="FFFF0000"/>
      <name val="Times New Roman"/>
      <family val="1"/>
    </font>
    <font>
      <b/>
      <sz val="13"/>
      <color theme="1" tint="0.04998999834060669"/>
      <name val="Times New Roman"/>
      <family val="1"/>
    </font>
    <font>
      <b/>
      <sz val="12"/>
      <color theme="1" tint="0.04998999834060669"/>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theme="0" tint="-0.04997999966144562"/>
        <bgColor indexed="64"/>
      </patternFill>
    </fill>
    <fill>
      <patternFill patternType="solid">
        <fgColor theme="3" tint="-0.4999699890613556"/>
        <bgColor indexed="64"/>
      </patternFill>
    </fill>
    <fill>
      <patternFill patternType="solid">
        <fgColor theme="0" tint="-0.1499900072813034"/>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thin"/>
    </border>
    <border>
      <left>
        <color indexed="63"/>
      </left>
      <right>
        <color indexed="63"/>
      </right>
      <top>
        <color indexed="63"/>
      </top>
      <bottom style="dashed"/>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6" fillId="4" borderId="0" applyNumberFormat="0" applyBorder="0" applyAlignment="0" applyProtection="0"/>
    <xf numFmtId="0" fontId="17" fillId="16" borderId="1" applyNumberFormat="0" applyAlignment="0" applyProtection="0"/>
    <xf numFmtId="0" fontId="18" fillId="17" borderId="2" applyNumberFormat="0" applyAlignment="0" applyProtection="0"/>
    <xf numFmtId="0" fontId="19" fillId="0" borderId="3" applyNumberFormat="0" applyFill="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21" borderId="0" applyNumberFormat="0" applyBorder="0" applyAlignment="0" applyProtection="0"/>
    <xf numFmtId="0" fontId="20" fillId="7"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21" fillId="3"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2" fillId="22" borderId="0" applyNumberFormat="0" applyBorder="0" applyAlignment="0" applyProtection="0"/>
    <xf numFmtId="0" fontId="2" fillId="0" borderId="0">
      <alignment/>
      <protection/>
    </xf>
    <xf numFmtId="0" fontId="14" fillId="0" borderId="0">
      <alignment/>
      <protection/>
    </xf>
    <xf numFmtId="0" fontId="1" fillId="0" borderId="0">
      <alignment/>
      <protection/>
    </xf>
    <xf numFmtId="0" fontId="2" fillId="0" borderId="0">
      <alignment/>
      <protection/>
    </xf>
    <xf numFmtId="0" fontId="14" fillId="23" borderId="4" applyNumberFormat="0" applyFont="0" applyAlignment="0" applyProtection="0"/>
    <xf numFmtId="9" fontId="0" fillId="0" borderId="0" applyFont="0" applyFill="0" applyBorder="0" applyAlignment="0" applyProtection="0"/>
    <xf numFmtId="0" fontId="23" fillId="16" borderId="5" applyNumberFormat="0" applyAlignment="0" applyProtection="0"/>
    <xf numFmtId="169"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6" applyNumberFormat="0" applyFill="0" applyAlignment="0" applyProtection="0"/>
    <xf numFmtId="0" fontId="28" fillId="0" borderId="7" applyNumberFormat="0" applyFill="0" applyAlignment="0" applyProtection="0"/>
    <xf numFmtId="0" fontId="29" fillId="0" borderId="8" applyNumberFormat="0" applyFill="0" applyAlignment="0" applyProtection="0"/>
    <xf numFmtId="0" fontId="29" fillId="0" borderId="0" applyNumberFormat="0" applyFill="0" applyBorder="0" applyAlignment="0" applyProtection="0"/>
    <xf numFmtId="0" fontId="30" fillId="0" borderId="9" applyNumberFormat="0" applyFill="0" applyAlignment="0" applyProtection="0"/>
    <xf numFmtId="171" fontId="0" fillId="0" borderId="0" applyFont="0" applyFill="0" applyBorder="0" applyAlignment="0" applyProtection="0"/>
    <xf numFmtId="171" fontId="62" fillId="0" borderId="0" applyFont="0" applyFill="0" applyBorder="0" applyAlignment="0" applyProtection="0"/>
  </cellStyleXfs>
  <cellXfs count="244">
    <xf numFmtId="0" fontId="0" fillId="0" borderId="0" xfId="0" applyAlignment="1">
      <alignment/>
    </xf>
    <xf numFmtId="4" fontId="35" fillId="0" borderId="0" xfId="52" applyNumberFormat="1" applyFont="1" applyFill="1" applyBorder="1" applyAlignment="1" applyProtection="1">
      <alignment horizontal="right" vertical="center" wrapText="1"/>
      <protection locked="0"/>
    </xf>
    <xf numFmtId="4" fontId="36" fillId="0" borderId="0" xfId="52" applyNumberFormat="1" applyFont="1" applyFill="1" applyBorder="1" applyAlignment="1" applyProtection="1">
      <alignment horizontal="right" vertical="center" wrapText="1"/>
      <protection locked="0"/>
    </xf>
    <xf numFmtId="0" fontId="39" fillId="24" borderId="0" xfId="0" applyFont="1" applyFill="1" applyAlignment="1" applyProtection="1">
      <alignment vertical="center"/>
      <protection hidden="1"/>
    </xf>
    <xf numFmtId="0" fontId="0" fillId="0" borderId="0" xfId="0" applyFont="1" applyAlignment="1" applyProtection="1">
      <alignment vertical="center"/>
      <protection hidden="1"/>
    </xf>
    <xf numFmtId="0" fontId="5"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3" fillId="0" borderId="0" xfId="0" applyFont="1" applyFill="1" applyAlignment="1" applyProtection="1">
      <alignment vertical="center"/>
      <protection hidden="1"/>
    </xf>
    <xf numFmtId="0" fontId="13" fillId="0" borderId="0" xfId="0" applyFont="1" applyFill="1" applyAlignment="1" applyProtection="1">
      <alignment horizontal="center" vertical="center"/>
      <protection hidden="1"/>
    </xf>
    <xf numFmtId="0" fontId="13" fillId="0" borderId="0" xfId="0" applyFont="1" applyAlignment="1" applyProtection="1">
      <alignment vertical="center"/>
      <protection hidden="1"/>
    </xf>
    <xf numFmtId="0" fontId="0" fillId="0" borderId="0" xfId="0" applyFont="1" applyAlignment="1" applyProtection="1">
      <alignment vertical="center"/>
      <protection hidden="1"/>
    </xf>
    <xf numFmtId="0" fontId="6" fillId="0" borderId="0" xfId="0" applyFont="1" applyFill="1" applyAlignment="1" applyProtection="1">
      <alignment horizontal="center" vertical="center"/>
      <protection hidden="1"/>
    </xf>
    <xf numFmtId="0" fontId="0" fillId="0" borderId="0" xfId="0" applyFont="1" applyAlignment="1" applyProtection="1">
      <alignment vertical="center"/>
      <protection hidden="1"/>
    </xf>
    <xf numFmtId="0" fontId="4" fillId="0" borderId="10" xfId="52" applyFont="1" applyFill="1" applyBorder="1" applyAlignment="1" applyProtection="1">
      <alignment horizontal="center" vertical="center"/>
      <protection hidden="1"/>
    </xf>
    <xf numFmtId="0" fontId="7" fillId="0" borderId="0" xfId="53" applyFont="1" applyFill="1" applyBorder="1" applyAlignment="1" applyProtection="1">
      <alignment horizontal="center" vertical="center"/>
      <protection hidden="1"/>
    </xf>
    <xf numFmtId="0" fontId="0" fillId="0" borderId="0" xfId="53" applyFont="1" applyFill="1" applyBorder="1" applyAlignment="1" applyProtection="1">
      <alignment vertical="center"/>
      <protection hidden="1"/>
    </xf>
    <xf numFmtId="4" fontId="8" fillId="0" borderId="0" xfId="52" applyNumberFormat="1" applyFont="1" applyFill="1" applyBorder="1" applyAlignment="1" applyProtection="1">
      <alignment horizontal="right" vertical="center" wrapText="1"/>
      <protection hidden="1"/>
    </xf>
    <xf numFmtId="0" fontId="0" fillId="0" borderId="0" xfId="0" applyFont="1" applyAlignment="1" applyProtection="1">
      <alignment vertical="center"/>
      <protection hidden="1"/>
    </xf>
    <xf numFmtId="0" fontId="35" fillId="24" borderId="0" xfId="51" applyFont="1" applyFill="1" applyBorder="1" applyAlignment="1" applyProtection="1">
      <alignment vertical="center"/>
      <protection hidden="1"/>
    </xf>
    <xf numFmtId="4" fontId="12" fillId="0" borderId="0" xfId="52" applyNumberFormat="1" applyFont="1" applyFill="1" applyBorder="1" applyAlignment="1" applyProtection="1">
      <alignment horizontal="right" vertical="center" wrapText="1"/>
      <protection hidden="1"/>
    </xf>
    <xf numFmtId="4" fontId="12" fillId="0" borderId="0" xfId="0" applyNumberFormat="1" applyFont="1" applyAlignment="1" applyProtection="1">
      <alignment vertical="center"/>
      <protection hidden="1"/>
    </xf>
    <xf numFmtId="0" fontId="36" fillId="24" borderId="0" xfId="51" applyFont="1" applyFill="1" applyBorder="1" applyAlignment="1" applyProtection="1">
      <alignment vertical="center"/>
      <protection hidden="1"/>
    </xf>
    <xf numFmtId="4" fontId="13" fillId="0" borderId="0" xfId="0" applyNumberFormat="1" applyFont="1" applyAlignment="1" applyProtection="1">
      <alignment vertical="center"/>
      <protection hidden="1"/>
    </xf>
    <xf numFmtId="4" fontId="13" fillId="0" borderId="0" xfId="0" applyNumberFormat="1" applyFont="1" applyFill="1" applyAlignment="1" applyProtection="1">
      <alignment vertical="center"/>
      <protection hidden="1"/>
    </xf>
    <xf numFmtId="0" fontId="36" fillId="0" borderId="0" xfId="51" applyNumberFormat="1" applyFont="1" applyFill="1" applyBorder="1" applyAlignment="1" applyProtection="1">
      <alignment horizontal="left" vertical="center" wrapText="1"/>
      <protection hidden="1"/>
    </xf>
    <xf numFmtId="0" fontId="36" fillId="24" borderId="0" xfId="51" applyFont="1" applyFill="1" applyBorder="1" applyAlignment="1" applyProtection="1">
      <alignment horizontal="left" vertical="center"/>
      <protection hidden="1"/>
    </xf>
    <xf numFmtId="0" fontId="37" fillId="0" borderId="0" xfId="0" applyFont="1" applyAlignment="1" applyProtection="1">
      <alignment vertical="center"/>
      <protection hidden="1"/>
    </xf>
    <xf numFmtId="0" fontId="12" fillId="0" borderId="0" xfId="0" applyFont="1" applyAlignment="1" applyProtection="1">
      <alignment vertical="center"/>
      <protection hidden="1"/>
    </xf>
    <xf numFmtId="0" fontId="38" fillId="0" borderId="0" xfId="0" applyFont="1" applyAlignment="1" applyProtection="1">
      <alignment vertical="center"/>
      <protection hidden="1"/>
    </xf>
    <xf numFmtId="0" fontId="0" fillId="0" borderId="0" xfId="0" applyFont="1" applyAlignment="1" applyProtection="1">
      <alignment vertical="center"/>
      <protection hidden="1"/>
    </xf>
    <xf numFmtId="0" fontId="0" fillId="0" borderId="0" xfId="52" applyFont="1" applyFill="1" applyBorder="1" applyAlignment="1" applyProtection="1">
      <alignment vertical="center"/>
      <protection hidden="1"/>
    </xf>
    <xf numFmtId="4" fontId="13" fillId="0" borderId="0" xfId="0" applyNumberFormat="1" applyFont="1" applyAlignment="1" applyProtection="1">
      <alignment horizontal="right" vertical="center"/>
      <protection hidden="1"/>
    </xf>
    <xf numFmtId="0" fontId="63" fillId="0" borderId="0" xfId="0" applyFont="1" applyFill="1" applyAlignment="1" applyProtection="1">
      <alignment vertical="center"/>
      <protection hidden="1"/>
    </xf>
    <xf numFmtId="0" fontId="39"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40" fillId="24" borderId="0" xfId="0" applyFont="1" applyFill="1" applyAlignment="1" applyProtection="1">
      <alignment vertical="center"/>
      <protection hidden="1"/>
    </xf>
    <xf numFmtId="0" fontId="13" fillId="0" borderId="0" xfId="0" applyFont="1" applyBorder="1" applyAlignment="1" applyProtection="1">
      <alignment vertical="center"/>
      <protection hidden="1"/>
    </xf>
    <xf numFmtId="4" fontId="13" fillId="0" borderId="0" xfId="0" applyNumberFormat="1" applyFont="1" applyBorder="1" applyAlignment="1" applyProtection="1">
      <alignment horizontal="right" vertical="center"/>
      <protection hidden="1"/>
    </xf>
    <xf numFmtId="0" fontId="12" fillId="0" borderId="10" xfId="52" applyFont="1" applyFill="1" applyBorder="1" applyAlignment="1" applyProtection="1">
      <alignment horizontal="center" vertical="center"/>
      <protection hidden="1"/>
    </xf>
    <xf numFmtId="4" fontId="36" fillId="0" borderId="0" xfId="52" applyNumberFormat="1" applyFont="1" applyFill="1" applyBorder="1" applyAlignment="1" applyProtection="1">
      <alignment vertical="center" wrapText="1"/>
      <protection locked="0"/>
    </xf>
    <xf numFmtId="4" fontId="36" fillId="0" borderId="0" xfId="52" applyNumberFormat="1" applyFont="1" applyFill="1" applyBorder="1" applyAlignment="1" applyProtection="1">
      <alignment horizontal="left" vertical="center" wrapText="1"/>
      <protection locked="0"/>
    </xf>
    <xf numFmtId="179" fontId="36" fillId="0" borderId="0" xfId="52" applyNumberFormat="1" applyFont="1" applyFill="1" applyBorder="1" applyAlignment="1" applyProtection="1">
      <alignment horizontal="center" vertical="center" wrapText="1"/>
      <protection locked="0"/>
    </xf>
    <xf numFmtId="4" fontId="36" fillId="0" borderId="0" xfId="52" applyNumberFormat="1" applyFont="1" applyFill="1" applyBorder="1" applyAlignment="1" applyProtection="1">
      <alignment horizontal="center" vertical="center" wrapText="1"/>
      <protection locked="0"/>
    </xf>
    <xf numFmtId="4" fontId="36" fillId="0" borderId="0" xfId="52" applyNumberFormat="1" applyFont="1" applyFill="1" applyBorder="1" applyAlignment="1" applyProtection="1">
      <alignment horizontal="left" vertical="center" wrapText="1" indent="1"/>
      <protection locked="0"/>
    </xf>
    <xf numFmtId="4" fontId="35" fillId="0" borderId="0" xfId="52" applyNumberFormat="1" applyFont="1" applyFill="1" applyBorder="1" applyAlignment="1" applyProtection="1">
      <alignment vertical="center" wrapText="1"/>
      <protection locked="0"/>
    </xf>
    <xf numFmtId="0" fontId="64" fillId="0" borderId="0" xfId="0" applyFont="1" applyFill="1" applyAlignment="1" applyProtection="1">
      <alignment vertical="center"/>
      <protection hidden="1"/>
    </xf>
    <xf numFmtId="0" fontId="0" fillId="0" borderId="0" xfId="0" applyFont="1" applyFill="1" applyAlignment="1" applyProtection="1">
      <alignment horizontal="center" vertical="center"/>
      <protection hidden="1"/>
    </xf>
    <xf numFmtId="0" fontId="65" fillId="0" borderId="0" xfId="0" applyFont="1" applyFill="1" applyAlignment="1" applyProtection="1">
      <alignment horizontal="center" vertical="center"/>
      <protection hidden="1"/>
    </xf>
    <xf numFmtId="0" fontId="13" fillId="0" borderId="0" xfId="0" applyFont="1" applyFill="1" applyAlignment="1" applyProtection="1">
      <alignment/>
      <protection hidden="1"/>
    </xf>
    <xf numFmtId="0" fontId="40" fillId="0" borderId="0" xfId="53" applyFont="1" applyFill="1" applyBorder="1" applyAlignment="1" applyProtection="1">
      <alignment horizontal="center" vertical="center"/>
      <protection hidden="1"/>
    </xf>
    <xf numFmtId="0" fontId="37" fillId="0" borderId="0" xfId="53" applyFont="1" applyFill="1" applyBorder="1" applyAlignment="1" applyProtection="1">
      <alignment vertical="center"/>
      <protection hidden="1"/>
    </xf>
    <xf numFmtId="4" fontId="36" fillId="0" borderId="0" xfId="52" applyNumberFormat="1" applyFont="1" applyFill="1" applyBorder="1" applyAlignment="1" applyProtection="1">
      <alignment horizontal="right" vertical="center" wrapText="1" indent="1"/>
      <protection hidden="1"/>
    </xf>
    <xf numFmtId="0" fontId="40" fillId="0" borderId="0" xfId="0" applyFont="1" applyFill="1" applyAlignment="1" applyProtection="1">
      <alignment/>
      <protection hidden="1"/>
    </xf>
    <xf numFmtId="0" fontId="13" fillId="0" borderId="0" xfId="0" applyFont="1" applyAlignment="1" applyProtection="1">
      <alignment/>
      <protection hidden="1"/>
    </xf>
    <xf numFmtId="0" fontId="35" fillId="0" borderId="0" xfId="52" applyFont="1" applyFill="1" applyBorder="1" applyAlignment="1" applyProtection="1">
      <alignment horizontal="left" vertical="top" wrapText="1"/>
      <protection hidden="1"/>
    </xf>
    <xf numFmtId="0" fontId="12" fillId="0" borderId="0" xfId="0" applyFont="1" applyFill="1" applyAlignment="1" applyProtection="1">
      <alignment/>
      <protection hidden="1"/>
    </xf>
    <xf numFmtId="4" fontId="35" fillId="0" borderId="0" xfId="52" applyNumberFormat="1" applyFont="1" applyFill="1" applyBorder="1" applyAlignment="1" applyProtection="1">
      <alignment vertical="center" wrapText="1"/>
      <protection hidden="1"/>
    </xf>
    <xf numFmtId="0" fontId="12" fillId="0" borderId="0" xfId="0" applyFont="1" applyFill="1" applyAlignment="1" applyProtection="1">
      <alignment horizontal="left" indent="1"/>
      <protection hidden="1"/>
    </xf>
    <xf numFmtId="0" fontId="36" fillId="0" borderId="0" xfId="52" applyFont="1" applyFill="1" applyBorder="1" applyAlignment="1" applyProtection="1">
      <alignment horizontal="left" vertical="top" wrapText="1"/>
      <protection hidden="1"/>
    </xf>
    <xf numFmtId="0" fontId="13" fillId="0" borderId="0" xfId="0" applyFont="1" applyFill="1" applyAlignment="1" applyProtection="1">
      <alignment horizontal="left" indent="3"/>
      <protection hidden="1"/>
    </xf>
    <xf numFmtId="4" fontId="36" fillId="0" borderId="0" xfId="52" applyNumberFormat="1" applyFont="1" applyFill="1" applyBorder="1" applyAlignment="1" applyProtection="1">
      <alignment vertical="center" wrapText="1"/>
      <protection hidden="1"/>
    </xf>
    <xf numFmtId="0" fontId="40" fillId="0" borderId="0" xfId="0" applyFont="1" applyFill="1" applyAlignment="1" applyProtection="1">
      <alignment horizontal="center"/>
      <protection hidden="1"/>
    </xf>
    <xf numFmtId="0" fontId="13" fillId="0" borderId="0" xfId="0" applyFont="1" applyAlignment="1" applyProtection="1">
      <alignment horizontal="left"/>
      <protection hidden="1"/>
    </xf>
    <xf numFmtId="4" fontId="13" fillId="0" borderId="0" xfId="0" applyNumberFormat="1" applyFont="1" applyAlignment="1" applyProtection="1">
      <alignment/>
      <protection hidden="1"/>
    </xf>
    <xf numFmtId="4" fontId="13" fillId="0" borderId="0" xfId="0" applyNumberFormat="1" applyFont="1" applyAlignment="1" applyProtection="1">
      <alignment horizontal="right"/>
      <protection hidden="1"/>
    </xf>
    <xf numFmtId="0" fontId="13" fillId="0" borderId="0" xfId="0" applyFont="1" applyAlignment="1" applyProtection="1">
      <alignment horizontal="left" indent="1"/>
      <protection hidden="1"/>
    </xf>
    <xf numFmtId="0" fontId="37" fillId="0" borderId="0" xfId="0" applyFont="1" applyAlignment="1" applyProtection="1">
      <alignment/>
      <protection hidden="1"/>
    </xf>
    <xf numFmtId="0" fontId="13" fillId="0" borderId="0" xfId="0" applyFont="1" applyFill="1" applyAlignment="1" applyProtection="1">
      <alignment horizontal="left" indent="5"/>
      <protection locked="0"/>
    </xf>
    <xf numFmtId="0" fontId="0" fillId="0" borderId="0" xfId="0" applyFont="1" applyAlignment="1" applyProtection="1">
      <alignment/>
      <protection hidden="1"/>
    </xf>
    <xf numFmtId="0" fontId="5" fillId="0" borderId="0" xfId="53" applyFont="1" applyFill="1" applyBorder="1" applyAlignment="1" applyProtection="1">
      <alignment vertical="center"/>
      <protection hidden="1"/>
    </xf>
    <xf numFmtId="0" fontId="0" fillId="0" borderId="0" xfId="53"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5" fillId="0" borderId="0" xfId="0" applyFont="1" applyAlignment="1" applyProtection="1">
      <alignment/>
      <protection hidden="1"/>
    </xf>
    <xf numFmtId="0" fontId="12" fillId="0" borderId="11" xfId="52" applyFont="1" applyFill="1" applyBorder="1" applyAlignment="1" applyProtection="1">
      <alignment horizontal="center" vertical="center"/>
      <protection hidden="1"/>
    </xf>
    <xf numFmtId="0" fontId="12" fillId="0" borderId="10" xfId="52" applyFont="1" applyFill="1" applyBorder="1" applyAlignment="1" applyProtection="1">
      <alignment horizontal="center" vertical="center" wrapText="1"/>
      <protection hidden="1"/>
    </xf>
    <xf numFmtId="0" fontId="12" fillId="0" borderId="12" xfId="52" applyFont="1" applyFill="1" applyBorder="1" applyAlignment="1" applyProtection="1">
      <alignment horizontal="left" vertical="center"/>
      <protection hidden="1"/>
    </xf>
    <xf numFmtId="0" fontId="12" fillId="0" borderId="12" xfId="52" applyFont="1" applyFill="1" applyBorder="1" applyAlignment="1" applyProtection="1">
      <alignment horizontal="center" vertical="center"/>
      <protection hidden="1"/>
    </xf>
    <xf numFmtId="4" fontId="5" fillId="0" borderId="0" xfId="52" applyNumberFormat="1" applyFont="1" applyFill="1" applyBorder="1" applyAlignment="1" applyProtection="1">
      <alignment vertical="center"/>
      <protection hidden="1"/>
    </xf>
    <xf numFmtId="0" fontId="5" fillId="0" borderId="0" xfId="0" applyFont="1" applyAlignment="1" applyProtection="1">
      <alignment horizontal="center"/>
      <protection hidden="1"/>
    </xf>
    <xf numFmtId="180" fontId="36" fillId="0" borderId="0" xfId="52" applyNumberFormat="1" applyFont="1" applyFill="1" applyBorder="1" applyAlignment="1" applyProtection="1">
      <alignment horizontal="center" vertical="center" wrapText="1"/>
      <protection locked="0"/>
    </xf>
    <xf numFmtId="0" fontId="32" fillId="0" borderId="0" xfId="0" applyFont="1" applyAlignment="1" applyProtection="1">
      <alignment horizontal="left" indent="1"/>
      <protection hidden="1"/>
    </xf>
    <xf numFmtId="0" fontId="0" fillId="0" borderId="0" xfId="0" applyFont="1" applyAlignment="1" applyProtection="1">
      <alignment vertical="center"/>
      <protection hidden="1"/>
    </xf>
    <xf numFmtId="4" fontId="8" fillId="0" borderId="0" xfId="52" applyNumberFormat="1" applyFont="1" applyFill="1" applyBorder="1" applyAlignment="1" applyProtection="1">
      <alignment horizontal="right" vertical="center" wrapText="1" indent="1"/>
      <protection hidden="1"/>
    </xf>
    <xf numFmtId="4" fontId="0" fillId="0" borderId="0" xfId="0" applyNumberFormat="1" applyFont="1" applyAlignment="1" applyProtection="1">
      <alignment horizontal="right"/>
      <protection hidden="1"/>
    </xf>
    <xf numFmtId="0" fontId="13" fillId="0" borderId="0" xfId="0" applyFont="1" applyFill="1" applyAlignment="1" applyProtection="1">
      <alignment horizontal="left" indent="1"/>
      <protection hidden="1"/>
    </xf>
    <xf numFmtId="0" fontId="13" fillId="0" borderId="0" xfId="0" applyFont="1" applyFill="1" applyAlignment="1" applyProtection="1">
      <alignment/>
      <protection hidden="1"/>
    </xf>
    <xf numFmtId="0" fontId="13" fillId="0" borderId="0" xfId="0" applyFont="1" applyFill="1" applyAlignment="1" applyProtection="1">
      <alignment horizontal="left" indent="2"/>
      <protection hidden="1"/>
    </xf>
    <xf numFmtId="0" fontId="13" fillId="0" borderId="0" xfId="0" applyFont="1" applyFill="1" applyAlignment="1" applyProtection="1">
      <alignment horizontal="left" indent="5"/>
      <protection hidden="1" locked="0"/>
    </xf>
    <xf numFmtId="4" fontId="36" fillId="0" borderId="0" xfId="52" applyNumberFormat="1" applyFont="1" applyFill="1" applyBorder="1" applyAlignment="1" applyProtection="1">
      <alignment vertical="center" wrapText="1"/>
      <protection hidden="1" locked="0"/>
    </xf>
    <xf numFmtId="4" fontId="35" fillId="0" borderId="0" xfId="52" applyNumberFormat="1" applyFont="1" applyFill="1" applyBorder="1" applyAlignment="1" applyProtection="1">
      <alignment horizontal="right" vertical="center" wrapText="1"/>
      <protection hidden="1"/>
    </xf>
    <xf numFmtId="4" fontId="36" fillId="0" borderId="0" xfId="52" applyNumberFormat="1" applyFont="1" applyFill="1" applyBorder="1" applyAlignment="1" applyProtection="1">
      <alignment horizontal="right" vertical="center" wrapText="1"/>
      <protection hidden="1" locked="0"/>
    </xf>
    <xf numFmtId="4" fontId="36" fillId="0" borderId="0" xfId="52" applyNumberFormat="1" applyFont="1" applyFill="1" applyBorder="1" applyAlignment="1" applyProtection="1">
      <alignment horizontal="right" vertical="center" wrapText="1"/>
      <protection hidden="1"/>
    </xf>
    <xf numFmtId="4" fontId="12" fillId="0" borderId="10" xfId="52" applyNumberFormat="1" applyFont="1" applyFill="1" applyBorder="1" applyAlignment="1" applyProtection="1">
      <alignment horizontal="center" vertical="center"/>
      <protection hidden="1"/>
    </xf>
    <xf numFmtId="0" fontId="13" fillId="0" borderId="0" xfId="0" applyFont="1" applyFill="1" applyAlignment="1" applyProtection="1">
      <alignment horizontal="left" indent="4"/>
      <protection hidden="1"/>
    </xf>
    <xf numFmtId="0" fontId="0" fillId="0" borderId="0" xfId="0" applyAlignment="1" applyProtection="1">
      <alignment/>
      <protection hidden="1"/>
    </xf>
    <xf numFmtId="4" fontId="13" fillId="0" borderId="0" xfId="0" applyNumberFormat="1" applyFont="1" applyAlignment="1" applyProtection="1">
      <alignment/>
      <protection hidden="1"/>
    </xf>
    <xf numFmtId="0" fontId="3" fillId="0" borderId="0" xfId="52" applyFont="1" applyFill="1" applyBorder="1" applyAlignment="1" applyProtection="1">
      <alignment horizontal="center" vertical="top" wrapText="1"/>
      <protection hidden="1"/>
    </xf>
    <xf numFmtId="0" fontId="13" fillId="0" borderId="0" xfId="0" applyFont="1" applyAlignment="1" applyProtection="1">
      <alignment horizontal="left" indent="2"/>
      <protection hidden="1"/>
    </xf>
    <xf numFmtId="0" fontId="8" fillId="0" borderId="0" xfId="52" applyFont="1" applyFill="1" applyBorder="1" applyAlignment="1" applyProtection="1">
      <alignment horizontal="center" vertical="top" wrapText="1"/>
      <protection hidden="1"/>
    </xf>
    <xf numFmtId="4" fontId="36" fillId="0" borderId="0" xfId="52" applyNumberFormat="1" applyFont="1" applyFill="1" applyBorder="1" applyAlignment="1" applyProtection="1">
      <alignment horizontal="right" vertical="center" wrapText="1" indent="1"/>
      <protection hidden="1" locked="0"/>
    </xf>
    <xf numFmtId="0" fontId="12" fillId="0" borderId="0" xfId="0" applyFont="1" applyAlignment="1" applyProtection="1">
      <alignment/>
      <protection hidden="1"/>
    </xf>
    <xf numFmtId="0" fontId="38" fillId="0" borderId="0" xfId="53" applyFont="1" applyFill="1" applyBorder="1" applyAlignment="1" applyProtection="1">
      <alignment vertical="center"/>
      <protection hidden="1"/>
    </xf>
    <xf numFmtId="4" fontId="35" fillId="0" borderId="0" xfId="52" applyNumberFormat="1" applyFont="1" applyFill="1" applyBorder="1" applyAlignment="1" applyProtection="1">
      <alignment horizontal="right" vertical="center" wrapText="1" indent="1"/>
      <protection hidden="1"/>
    </xf>
    <xf numFmtId="0" fontId="0" fillId="0" borderId="0" xfId="0" applyFont="1" applyAlignment="1" applyProtection="1">
      <alignment/>
      <protection hidden="1"/>
    </xf>
    <xf numFmtId="4" fontId="13" fillId="0" borderId="0" xfId="0" applyNumberFormat="1" applyFont="1" applyAlignment="1" applyProtection="1">
      <alignment horizontal="left"/>
      <protection hidden="1"/>
    </xf>
    <xf numFmtId="4" fontId="12" fillId="0" borderId="0" xfId="0" applyNumberFormat="1" applyFont="1" applyAlignment="1" applyProtection="1">
      <alignment horizontal="left"/>
      <protection hidden="1"/>
    </xf>
    <xf numFmtId="0" fontId="0" fillId="0" borderId="0" xfId="50" applyFont="1" applyProtection="1">
      <alignment/>
      <protection hidden="1"/>
    </xf>
    <xf numFmtId="0" fontId="13" fillId="24" borderId="0" xfId="0" applyFont="1" applyFill="1" applyAlignment="1" applyProtection="1">
      <alignment horizontal="center" vertical="center"/>
      <protection hidden="1"/>
    </xf>
    <xf numFmtId="49" fontId="37" fillId="0" borderId="0" xfId="0" applyNumberFormat="1" applyFont="1" applyAlignment="1" applyProtection="1">
      <alignment horizontal="center" vertical="center"/>
      <protection hidden="1"/>
    </xf>
    <xf numFmtId="4" fontId="13" fillId="0" borderId="0" xfId="0" applyNumberFormat="1" applyFont="1" applyAlignment="1" applyProtection="1">
      <alignment horizontal="left" vertical="center"/>
      <protection hidden="1"/>
    </xf>
    <xf numFmtId="49" fontId="38" fillId="0" borderId="0" xfId="0" applyNumberFormat="1" applyFont="1" applyAlignment="1" applyProtection="1">
      <alignment horizontal="center" vertical="center"/>
      <protection hidden="1"/>
    </xf>
    <xf numFmtId="0" fontId="13"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6" fillId="0" borderId="0" xfId="52" applyNumberFormat="1" applyFont="1" applyFill="1" applyBorder="1" applyAlignment="1" applyProtection="1">
      <alignment horizontal="left" vertical="center" wrapText="1"/>
      <protection hidden="1" locked="0"/>
    </xf>
    <xf numFmtId="0" fontId="13"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0" fontId="13" fillId="25" borderId="0" xfId="0" applyFont="1" applyFill="1" applyAlignment="1" applyProtection="1">
      <alignment horizontal="left" indent="4"/>
      <protection hidden="1"/>
    </xf>
    <xf numFmtId="0" fontId="13" fillId="25" borderId="0" xfId="0" applyFont="1" applyFill="1" applyAlignment="1" applyProtection="1">
      <alignment horizontal="left" indent="2"/>
      <protection hidden="1"/>
    </xf>
    <xf numFmtId="14" fontId="13" fillId="0" borderId="0" xfId="0" applyNumberFormat="1" applyFont="1" applyFill="1" applyAlignment="1" applyProtection="1">
      <alignment horizontal="center" vertical="center"/>
      <protection hidden="1"/>
    </xf>
    <xf numFmtId="0" fontId="36" fillId="24" borderId="0" xfId="51" applyFont="1" applyFill="1" applyBorder="1" applyAlignment="1" applyProtection="1">
      <alignment vertical="center" wrapText="1"/>
      <protection hidden="1"/>
    </xf>
    <xf numFmtId="0" fontId="13" fillId="0" borderId="0" xfId="0" applyFont="1" applyFill="1" applyBorder="1" applyAlignment="1" applyProtection="1">
      <alignment vertical="center"/>
      <protection hidden="1"/>
    </xf>
    <xf numFmtId="0" fontId="12" fillId="0" borderId="0" xfId="0" applyFont="1" applyFill="1" applyBorder="1" applyAlignment="1" applyProtection="1">
      <alignment vertical="center"/>
      <protection hidden="1"/>
    </xf>
    <xf numFmtId="1" fontId="13" fillId="0" borderId="0" xfId="0" applyNumberFormat="1" applyFont="1" applyFill="1" applyAlignment="1" applyProtection="1">
      <alignment horizontal="center" vertical="center"/>
      <protection hidden="1"/>
    </xf>
    <xf numFmtId="0" fontId="42" fillId="0" borderId="0" xfId="51" applyFont="1" applyFill="1" applyBorder="1" applyAlignment="1" applyProtection="1">
      <alignment vertical="center"/>
      <protection hidden="1"/>
    </xf>
    <xf numFmtId="0" fontId="42" fillId="0" borderId="0" xfId="51" applyFont="1" applyFill="1" applyBorder="1" applyAlignment="1" applyProtection="1">
      <alignment horizontal="left" vertical="center"/>
      <protection hidden="1"/>
    </xf>
    <xf numFmtId="0" fontId="42" fillId="0" borderId="0" xfId="51" applyFont="1" applyFill="1" applyAlignment="1" applyProtection="1">
      <alignment vertical="center"/>
      <protection hidden="1"/>
    </xf>
    <xf numFmtId="4" fontId="42" fillId="0" borderId="0" xfId="51" applyNumberFormat="1" applyFont="1" applyFill="1" applyBorder="1" applyAlignment="1" applyProtection="1">
      <alignment horizontal="right" vertical="center"/>
      <protection hidden="1"/>
    </xf>
    <xf numFmtId="0" fontId="42" fillId="0" borderId="0" xfId="51" applyFont="1" applyFill="1" applyAlignment="1" applyProtection="1">
      <alignment horizontal="center" vertical="center"/>
      <protection hidden="1"/>
    </xf>
    <xf numFmtId="0" fontId="42" fillId="0" borderId="0" xfId="51" applyFont="1" applyFill="1" applyBorder="1" applyAlignment="1" applyProtection="1">
      <alignment horizontal="center" vertical="center"/>
      <protection hidden="1"/>
    </xf>
    <xf numFmtId="0" fontId="42" fillId="0" borderId="0" xfId="51" applyFont="1" applyFill="1" applyAlignment="1" applyProtection="1">
      <alignment horizontal="left" vertical="center"/>
      <protection hidden="1"/>
    </xf>
    <xf numFmtId="3" fontId="42" fillId="0" borderId="0" xfId="51" applyNumberFormat="1" applyFont="1" applyFill="1" applyBorder="1" applyAlignment="1" applyProtection="1">
      <alignment horizontal="center" vertical="center" wrapText="1"/>
      <protection hidden="1"/>
    </xf>
    <xf numFmtId="212" fontId="42" fillId="0" borderId="0" xfId="51" applyNumberFormat="1" applyFont="1" applyFill="1" applyBorder="1" applyAlignment="1" applyProtection="1">
      <alignment horizontal="center" vertical="center"/>
      <protection hidden="1"/>
    </xf>
    <xf numFmtId="173" fontId="42" fillId="0" borderId="0" xfId="51" applyNumberFormat="1" applyFont="1" applyFill="1" applyBorder="1" applyAlignment="1" applyProtection="1">
      <alignment horizontal="center" vertical="center"/>
      <protection hidden="1"/>
    </xf>
    <xf numFmtId="4" fontId="42" fillId="0" borderId="0" xfId="51" applyNumberFormat="1" applyFont="1" applyFill="1" applyBorder="1" applyAlignment="1" applyProtection="1">
      <alignment horizontal="center" vertical="center"/>
      <protection hidden="1"/>
    </xf>
    <xf numFmtId="4" fontId="42" fillId="0" borderId="0" xfId="51" applyNumberFormat="1" applyFont="1" applyFill="1" applyBorder="1" applyAlignment="1" applyProtection="1">
      <alignment horizontal="center" vertical="center" wrapText="1"/>
      <protection hidden="1"/>
    </xf>
    <xf numFmtId="0" fontId="0" fillId="0" borderId="0" xfId="51" applyFont="1" applyFill="1" applyAlignment="1" applyProtection="1">
      <alignment horizontal="center" vertical="center"/>
      <protection hidden="1"/>
    </xf>
    <xf numFmtId="4" fontId="42" fillId="0" borderId="0" xfId="51" applyNumberFormat="1" applyFont="1" applyFill="1" applyBorder="1" applyAlignment="1" applyProtection="1">
      <alignment horizontal="left" vertical="center"/>
      <protection hidden="1"/>
    </xf>
    <xf numFmtId="3" fontId="42" fillId="0" borderId="0" xfId="51" applyNumberFormat="1" applyFont="1" applyFill="1" applyBorder="1" applyAlignment="1" applyProtection="1">
      <alignment horizontal="center" vertical="center"/>
      <protection hidden="1"/>
    </xf>
    <xf numFmtId="4" fontId="4" fillId="0" borderId="10" xfId="52" applyNumberFormat="1" applyFont="1" applyFill="1" applyBorder="1" applyAlignment="1" applyProtection="1">
      <alignment horizontal="center" vertical="center"/>
      <protection hidden="1"/>
    </xf>
    <xf numFmtId="0" fontId="66" fillId="0" borderId="0" xfId="44" applyFont="1" applyFill="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5" fillId="0" borderId="0" xfId="0" applyFont="1" applyFill="1" applyAlignment="1" applyProtection="1">
      <alignment/>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67" fillId="0" borderId="13" xfId="0" applyFont="1" applyFill="1" applyBorder="1" applyAlignment="1" applyProtection="1">
      <alignment horizontal="center" vertical="center"/>
      <protection hidden="1"/>
    </xf>
    <xf numFmtId="0" fontId="63" fillId="0" borderId="0" xfId="0" applyFont="1" applyFill="1" applyAlignment="1" applyProtection="1">
      <alignment horizontal="left" vertical="center"/>
      <protection hidden="1"/>
    </xf>
    <xf numFmtId="0" fontId="67" fillId="26" borderId="14" xfId="0" applyFont="1" applyFill="1" applyBorder="1" applyAlignment="1" applyProtection="1">
      <alignment horizontal="center" vertical="center"/>
      <protection hidden="1"/>
    </xf>
    <xf numFmtId="0" fontId="68" fillId="0" borderId="0" xfId="0" applyFont="1" applyFill="1" applyBorder="1" applyAlignment="1" applyProtection="1">
      <alignment vertical="center"/>
      <protection hidden="1"/>
    </xf>
    <xf numFmtId="4" fontId="12" fillId="0" borderId="15" xfId="52" applyNumberFormat="1" applyFont="1" applyFill="1" applyBorder="1" applyAlignment="1" applyProtection="1">
      <alignment horizontal="center" vertical="center"/>
      <protection hidden="1"/>
    </xf>
    <xf numFmtId="0" fontId="12" fillId="0" borderId="16" xfId="52" applyFont="1" applyFill="1" applyBorder="1" applyAlignment="1" applyProtection="1">
      <alignment horizontal="center" vertical="center"/>
      <protection hidden="1"/>
    </xf>
    <xf numFmtId="0" fontId="13" fillId="0" borderId="15" xfId="0" applyFont="1" applyBorder="1" applyAlignment="1" applyProtection="1">
      <alignment vertical="center"/>
      <protection hidden="1"/>
    </xf>
    <xf numFmtId="4" fontId="69" fillId="0" borderId="10" xfId="52" applyNumberFormat="1" applyFont="1" applyFill="1" applyBorder="1" applyAlignment="1" applyProtection="1">
      <alignment horizontal="center" vertical="center"/>
      <protection hidden="1"/>
    </xf>
    <xf numFmtId="0" fontId="12" fillId="0" borderId="0" xfId="0" applyFont="1" applyFill="1" applyAlignment="1" applyProtection="1">
      <alignment horizontal="center" vertical="center"/>
      <protection hidden="1"/>
    </xf>
    <xf numFmtId="0" fontId="12" fillId="0" borderId="0" xfId="0" applyFont="1" applyFill="1" applyAlignment="1" applyProtection="1">
      <alignment vertical="center"/>
      <protection hidden="1"/>
    </xf>
    <xf numFmtId="0" fontId="12" fillId="0" borderId="0" xfId="0" applyFont="1" applyFill="1" applyAlignment="1" applyProtection="1">
      <alignment vertical="center"/>
      <protection locked="0"/>
    </xf>
    <xf numFmtId="0" fontId="43" fillId="0" borderId="0" xfId="51" applyFont="1" applyFill="1" applyAlignment="1" applyProtection="1">
      <alignment vertical="center"/>
      <protection hidden="1"/>
    </xf>
    <xf numFmtId="173" fontId="42" fillId="0" borderId="0" xfId="50" applyNumberFormat="1" applyFont="1" applyFill="1" applyProtection="1">
      <alignment/>
      <protection hidden="1"/>
    </xf>
    <xf numFmtId="173" fontId="42" fillId="0" borderId="0" xfId="51" applyNumberFormat="1" applyFont="1" applyFill="1" applyBorder="1" applyAlignment="1" applyProtection="1">
      <alignment horizontal="right" vertical="center"/>
      <protection hidden="1"/>
    </xf>
    <xf numFmtId="4" fontId="42" fillId="0" borderId="0" xfId="50" applyNumberFormat="1" applyFont="1" applyFill="1" applyProtection="1">
      <alignment/>
      <protection hidden="1"/>
    </xf>
    <xf numFmtId="0" fontId="42" fillId="0" borderId="0" xfId="50" applyFont="1" applyFill="1" applyProtection="1">
      <alignment/>
      <protection hidden="1"/>
    </xf>
    <xf numFmtId="173" fontId="42" fillId="0" borderId="0" xfId="50" applyNumberFormat="1" applyFont="1" applyFill="1" applyAlignment="1" applyProtection="1">
      <alignment horizontal="right"/>
      <protection hidden="1"/>
    </xf>
    <xf numFmtId="4" fontId="12" fillId="0" borderId="0" xfId="51" applyNumberFormat="1" applyFont="1" applyFill="1" applyBorder="1" applyAlignment="1" applyProtection="1">
      <alignment horizontal="left" vertical="center"/>
      <protection hidden="1"/>
    </xf>
    <xf numFmtId="0" fontId="43" fillId="0" borderId="0" xfId="51" applyFont="1" applyFill="1" applyBorder="1" applyAlignment="1" applyProtection="1">
      <alignment horizontal="center" vertical="center"/>
      <protection hidden="1"/>
    </xf>
    <xf numFmtId="0" fontId="43" fillId="0" borderId="0" xfId="51" applyFont="1" applyFill="1" applyBorder="1" applyAlignment="1" applyProtection="1">
      <alignment vertical="center"/>
      <protection hidden="1"/>
    </xf>
    <xf numFmtId="4" fontId="43" fillId="0" borderId="0" xfId="51" applyNumberFormat="1" applyFont="1" applyFill="1" applyBorder="1" applyAlignment="1" applyProtection="1">
      <alignment horizontal="center" vertical="center" wrapText="1"/>
      <protection hidden="1"/>
    </xf>
    <xf numFmtId="0" fontId="43" fillId="0" borderId="0" xfId="51" applyFont="1" applyFill="1" applyAlignment="1" applyProtection="1">
      <alignment horizontal="center" vertical="center"/>
      <protection hidden="1"/>
    </xf>
    <xf numFmtId="4" fontId="43" fillId="0" borderId="0" xfId="51" applyNumberFormat="1" applyFont="1" applyFill="1" applyBorder="1" applyAlignment="1" applyProtection="1">
      <alignment horizontal="left" vertical="center" wrapText="1"/>
      <protection hidden="1"/>
    </xf>
    <xf numFmtId="3" fontId="42" fillId="0" borderId="0" xfId="51" applyNumberFormat="1" applyFont="1" applyFill="1" applyBorder="1" applyAlignment="1" applyProtection="1">
      <alignment horizontal="left" vertical="center" wrapText="1"/>
      <protection hidden="1"/>
    </xf>
    <xf numFmtId="212" fontId="42" fillId="0" borderId="0" xfId="51" applyNumberFormat="1" applyFont="1" applyFill="1" applyBorder="1" applyAlignment="1" applyProtection="1">
      <alignment horizontal="left" vertical="center"/>
      <protection hidden="1"/>
    </xf>
    <xf numFmtId="173" fontId="42" fillId="0" borderId="0" xfId="51" applyNumberFormat="1" applyFont="1" applyFill="1" applyBorder="1" applyAlignment="1" applyProtection="1">
      <alignment horizontal="left" vertical="center"/>
      <protection hidden="1"/>
    </xf>
    <xf numFmtId="0" fontId="70" fillId="0" borderId="0" xfId="51" applyFont="1" applyFill="1" applyBorder="1" applyAlignment="1" applyProtection="1">
      <alignment horizontal="left" vertical="center"/>
      <protection hidden="1"/>
    </xf>
    <xf numFmtId="0" fontId="70" fillId="0" borderId="0" xfId="51" applyNumberFormat="1" applyFont="1" applyFill="1" applyBorder="1" applyAlignment="1" applyProtection="1">
      <alignment horizontal="left" vertical="center"/>
      <protection hidden="1"/>
    </xf>
    <xf numFmtId="0" fontId="71" fillId="0" borderId="0" xfId="0" applyFont="1" applyFill="1" applyAlignment="1" applyProtection="1">
      <alignment/>
      <protection hidden="1"/>
    </xf>
    <xf numFmtId="0" fontId="71" fillId="0" borderId="0" xfId="0" applyFont="1" applyFill="1" applyAlignment="1" applyProtection="1">
      <alignment horizontal="left"/>
      <protection hidden="1"/>
    </xf>
    <xf numFmtId="0" fontId="72" fillId="0" borderId="0" xfId="0" applyFont="1" applyAlignment="1">
      <alignment/>
    </xf>
    <xf numFmtId="0" fontId="54" fillId="0" borderId="0" xfId="51" applyFont="1" applyFill="1" applyBorder="1" applyAlignment="1" applyProtection="1">
      <alignment horizontal="left" vertical="center"/>
      <protection/>
    </xf>
    <xf numFmtId="0" fontId="31" fillId="0" borderId="0" xfId="51" applyFont="1" applyFill="1" applyBorder="1" applyAlignment="1" applyProtection="1">
      <alignment horizontal="left" vertical="center"/>
      <protection/>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6" fillId="0" borderId="0" xfId="52" applyNumberFormat="1" applyFont="1" applyFill="1" applyBorder="1" applyAlignment="1" applyProtection="1">
      <alignment horizontal="center" vertical="center" wrapText="1"/>
      <protection hidden="1" locked="0"/>
    </xf>
    <xf numFmtId="1" fontId="36" fillId="0" borderId="0" xfId="52" applyNumberFormat="1" applyFont="1" applyFill="1" applyBorder="1" applyAlignment="1" applyProtection="1">
      <alignment horizontal="center" vertical="center" wrapText="1"/>
      <protection hidden="1" locked="0"/>
    </xf>
    <xf numFmtId="0" fontId="12" fillId="0" borderId="10" xfId="52" applyFont="1" applyFill="1" applyBorder="1" applyAlignment="1" applyProtection="1">
      <alignment horizontal="center" vertical="top" wrapText="1"/>
      <protection hidden="1"/>
    </xf>
    <xf numFmtId="4" fontId="12" fillId="0" borderId="10" xfId="52" applyNumberFormat="1" applyFont="1" applyFill="1" applyBorder="1" applyAlignment="1" applyProtection="1">
      <alignment horizontal="center" vertical="top" wrapText="1"/>
      <protection hidden="1"/>
    </xf>
    <xf numFmtId="0" fontId="42" fillId="0" borderId="0" xfId="0" applyFont="1" applyAlignment="1" applyProtection="1">
      <alignment vertical="center"/>
      <protection hidden="1"/>
    </xf>
    <xf numFmtId="0" fontId="13" fillId="26" borderId="14" xfId="0" applyFont="1" applyFill="1" applyBorder="1" applyAlignment="1" applyProtection="1">
      <alignment vertical="center"/>
      <protection hidden="1"/>
    </xf>
    <xf numFmtId="0" fontId="0" fillId="0" borderId="0" xfId="0" applyFont="1" applyAlignment="1" applyProtection="1">
      <alignment/>
      <protection hidden="1"/>
    </xf>
    <xf numFmtId="218" fontId="36" fillId="0" borderId="0" xfId="52" applyNumberFormat="1" applyFont="1" applyFill="1" applyBorder="1" applyAlignment="1" applyProtection="1">
      <alignment horizontal="right" vertical="center" wrapText="1"/>
      <protection hidden="1" locked="0"/>
    </xf>
    <xf numFmtId="3" fontId="36" fillId="0" borderId="0" xfId="52" applyNumberFormat="1" applyFont="1" applyFill="1" applyBorder="1" applyAlignment="1" applyProtection="1">
      <alignment horizontal="right" vertical="center" wrapText="1"/>
      <protection hidden="1" locked="0"/>
    </xf>
    <xf numFmtId="1" fontId="36" fillId="0" borderId="0" xfId="52" applyNumberFormat="1" applyFont="1" applyFill="1" applyBorder="1" applyAlignment="1" applyProtection="1">
      <alignment horizontal="right" vertical="center" wrapText="1"/>
      <protection hidden="1" locked="0"/>
    </xf>
    <xf numFmtId="220" fontId="36" fillId="0" borderId="0" xfId="52" applyNumberFormat="1" applyFont="1" applyFill="1" applyBorder="1" applyAlignment="1" applyProtection="1">
      <alignment horizontal="left" vertical="center" wrapText="1"/>
      <protection hidden="1" locked="0"/>
    </xf>
    <xf numFmtId="14" fontId="0" fillId="0" borderId="0" xfId="0" applyNumberFormat="1" applyFont="1" applyAlignment="1" applyProtection="1">
      <alignment/>
      <protection hidden="1"/>
    </xf>
    <xf numFmtId="0" fontId="0" fillId="0" borderId="0" xfId="0" applyFont="1" applyAlignment="1" applyProtection="1">
      <alignment horizontal="right"/>
      <protection hidden="1"/>
    </xf>
    <xf numFmtId="0" fontId="4" fillId="0" borderId="0" xfId="0" applyFont="1" applyAlignment="1" applyProtection="1">
      <alignment/>
      <protection hidden="1"/>
    </xf>
    <xf numFmtId="0" fontId="4" fillId="0" borderId="0" xfId="50" applyFont="1" applyProtection="1">
      <alignment/>
      <protection hidden="1"/>
    </xf>
    <xf numFmtId="0" fontId="0" fillId="0" borderId="0" xfId="50" applyFont="1" applyProtection="1">
      <alignment/>
      <protection hidden="1"/>
    </xf>
    <xf numFmtId="0" fontId="43" fillId="0" borderId="11" xfId="52" applyFont="1" applyFill="1" applyBorder="1" applyAlignment="1" applyProtection="1">
      <alignment horizontal="center" vertical="top" wrapText="1"/>
      <protection hidden="1"/>
    </xf>
    <xf numFmtId="4" fontId="43" fillId="0" borderId="11" xfId="52" applyNumberFormat="1" applyFont="1" applyFill="1" applyBorder="1" applyAlignment="1" applyProtection="1">
      <alignment horizontal="center" vertical="top" wrapText="1"/>
      <protection hidden="1"/>
    </xf>
    <xf numFmtId="49" fontId="45" fillId="0" borderId="12" xfId="52" applyNumberFormat="1" applyFont="1" applyFill="1" applyBorder="1" applyAlignment="1" applyProtection="1">
      <alignment horizontal="center" vertical="top" wrapText="1"/>
      <protection hidden="1"/>
    </xf>
    <xf numFmtId="4" fontId="45" fillId="0" borderId="12" xfId="52" applyNumberFormat="1" applyFont="1" applyFill="1" applyBorder="1" applyAlignment="1" applyProtection="1">
      <alignment horizontal="center" vertical="top" wrapText="1"/>
      <protection hidden="1"/>
    </xf>
    <xf numFmtId="0" fontId="45" fillId="0" borderId="12" xfId="52" applyFont="1" applyFill="1" applyBorder="1" applyAlignment="1" applyProtection="1">
      <alignment horizontal="center" vertical="center" wrapText="1"/>
      <protection hidden="1"/>
    </xf>
    <xf numFmtId="0" fontId="69" fillId="0" borderId="10" xfId="52" applyFont="1" applyFill="1" applyBorder="1" applyAlignment="1" applyProtection="1">
      <alignment horizontal="center" vertical="center"/>
      <protection hidden="1"/>
    </xf>
    <xf numFmtId="0" fontId="13" fillId="0" borderId="0" xfId="0" applyFont="1" applyAlignment="1" applyProtection="1">
      <alignment vertical="center"/>
      <protection hidden="1" locked="0"/>
    </xf>
    <xf numFmtId="0" fontId="13" fillId="0" borderId="0" xfId="0" applyFont="1" applyAlignment="1" applyProtection="1">
      <alignment horizontal="left" vertical="center"/>
      <protection hidden="1" locked="0"/>
    </xf>
    <xf numFmtId="49" fontId="42" fillId="0" borderId="0" xfId="51" applyNumberFormat="1" applyFont="1" applyFill="1" applyBorder="1" applyAlignment="1" applyProtection="1">
      <alignment horizontal="center" vertical="center"/>
      <protection hidden="1"/>
    </xf>
    <xf numFmtId="1" fontId="42" fillId="0" borderId="0" xfId="51" applyNumberFormat="1" applyFont="1" applyFill="1" applyBorder="1" applyAlignment="1" applyProtection="1">
      <alignment horizontal="left" vertical="center"/>
      <protection hidden="1"/>
    </xf>
    <xf numFmtId="4" fontId="12" fillId="0" borderId="10" xfId="52" applyNumberFormat="1" applyFont="1" applyFill="1" applyBorder="1" applyAlignment="1" applyProtection="1">
      <alignment horizontal="center" vertical="center" wrapText="1"/>
      <protection hidden="1"/>
    </xf>
    <xf numFmtId="0" fontId="13" fillId="0" borderId="0" xfId="0" applyFont="1" applyFill="1" applyAlignment="1" applyProtection="1">
      <alignment horizontal="left" indent="5"/>
      <protection hidden="1"/>
    </xf>
    <xf numFmtId="0" fontId="65" fillId="27" borderId="17" xfId="0" applyFont="1" applyFill="1" applyBorder="1" applyAlignment="1" applyProtection="1">
      <alignment horizontal="left" vertical="center" indent="31"/>
      <protection hidden="1"/>
    </xf>
    <xf numFmtId="0" fontId="65" fillId="27" borderId="18" xfId="0" applyFont="1" applyFill="1" applyBorder="1" applyAlignment="1" applyProtection="1">
      <alignment horizontal="left" vertical="center" indent="31"/>
      <protection hidden="1"/>
    </xf>
    <xf numFmtId="0" fontId="73" fillId="0" borderId="0" xfId="0" applyFont="1" applyAlignment="1" applyProtection="1">
      <alignment horizontal="center" vertical="center"/>
      <protection hidden="1"/>
    </xf>
    <xf numFmtId="0" fontId="74" fillId="0" borderId="19" xfId="0" applyFont="1" applyBorder="1" applyAlignment="1" applyProtection="1">
      <alignment horizontal="center" vertical="center" wrapText="1"/>
      <protection hidden="1"/>
    </xf>
    <xf numFmtId="0" fontId="75" fillId="0" borderId="20" xfId="0" applyFont="1" applyFill="1" applyBorder="1" applyAlignment="1" applyProtection="1">
      <alignment horizontal="center" vertical="center"/>
      <protection hidden="1"/>
    </xf>
    <xf numFmtId="0" fontId="76" fillId="0" borderId="0" xfId="0" applyFont="1" applyFill="1" applyBorder="1" applyAlignment="1" applyProtection="1">
      <alignment horizontal="center" vertical="center"/>
      <protection hidden="1"/>
    </xf>
    <xf numFmtId="0" fontId="77" fillId="28" borderId="21" xfId="0" applyFont="1" applyFill="1" applyBorder="1" applyAlignment="1" applyProtection="1">
      <alignment horizontal="center" vertical="center"/>
      <protection hidden="1"/>
    </xf>
    <xf numFmtId="0" fontId="77" fillId="28" borderId="22" xfId="0" applyFont="1" applyFill="1" applyBorder="1" applyAlignment="1" applyProtection="1">
      <alignment horizontal="center" vertical="center"/>
      <protection hidden="1"/>
    </xf>
    <xf numFmtId="0" fontId="77" fillId="28" borderId="23" xfId="0" applyFont="1" applyFill="1" applyBorder="1" applyAlignment="1" applyProtection="1">
      <alignment horizontal="center" vertical="center"/>
      <protection hidden="1"/>
    </xf>
    <xf numFmtId="0" fontId="0" fillId="0" borderId="0" xfId="0" applyFont="1" applyAlignment="1" applyProtection="1">
      <alignment horizontal="left" wrapText="1"/>
      <protection hidden="1"/>
    </xf>
    <xf numFmtId="0" fontId="33" fillId="0" borderId="0" xfId="44" applyFont="1" applyAlignment="1" applyProtection="1">
      <alignment horizontal="left" vertical="top"/>
      <protection locked="0"/>
    </xf>
    <xf numFmtId="0" fontId="4" fillId="0" borderId="0" xfId="0" applyFont="1" applyAlignment="1" applyProtection="1">
      <alignment horizontal="left" vertical="top"/>
      <protection locked="0"/>
    </xf>
    <xf numFmtId="0" fontId="4" fillId="0" borderId="0" xfId="0" applyFont="1" applyAlignment="1" applyProtection="1">
      <alignment horizontal="left"/>
      <protection locked="0"/>
    </xf>
    <xf numFmtId="0" fontId="9" fillId="0" borderId="0" xfId="44" applyAlignment="1" applyProtection="1">
      <alignment horizontal="left"/>
      <protection locked="0"/>
    </xf>
    <xf numFmtId="0" fontId="64" fillId="0" borderId="24" xfId="0" applyFont="1" applyFill="1" applyBorder="1" applyAlignment="1" applyProtection="1">
      <alignment horizontal="center" vertical="center"/>
      <protection hidden="1"/>
    </xf>
    <xf numFmtId="0" fontId="77" fillId="28" borderId="0" xfId="52" applyFont="1" applyFill="1" applyBorder="1" applyAlignment="1" applyProtection="1">
      <alignment horizontal="center" vertical="center"/>
      <protection hidden="1"/>
    </xf>
    <xf numFmtId="0" fontId="12" fillId="0" borderId="10" xfId="52" applyFont="1" applyFill="1" applyBorder="1" applyAlignment="1" applyProtection="1">
      <alignment horizontal="center" vertical="center" wrapText="1"/>
      <protection hidden="1"/>
    </xf>
    <xf numFmtId="0" fontId="68" fillId="0" borderId="0" xfId="0" applyFont="1" applyFill="1" applyBorder="1" applyAlignment="1" applyProtection="1">
      <alignment horizontal="center" vertical="center"/>
      <protection hidden="1"/>
    </xf>
    <xf numFmtId="2" fontId="78" fillId="0" borderId="25" xfId="0" applyNumberFormat="1" applyFont="1" applyBorder="1" applyAlignment="1" applyProtection="1">
      <alignment horizontal="left" vertical="center"/>
      <protection hidden="1"/>
    </xf>
    <xf numFmtId="0" fontId="77" fillId="28" borderId="0" xfId="0" applyFont="1" applyFill="1" applyAlignment="1" applyProtection="1">
      <alignment horizontal="center" vertical="center"/>
      <protection hidden="1"/>
    </xf>
    <xf numFmtId="0" fontId="75" fillId="0" borderId="24" xfId="0" applyFont="1" applyFill="1" applyBorder="1" applyAlignment="1" applyProtection="1">
      <alignment horizontal="center" vertical="center"/>
      <protection hidden="1"/>
    </xf>
    <xf numFmtId="0" fontId="79" fillId="28" borderId="0" xfId="0" applyFont="1" applyFill="1" applyAlignment="1" applyProtection="1">
      <alignment horizontal="center" vertical="center"/>
      <protection hidden="1"/>
    </xf>
    <xf numFmtId="0" fontId="80" fillId="28" borderId="0" xfId="0" applyFont="1" applyFill="1" applyAlignment="1" applyProtection="1">
      <alignment horizontal="center" vertical="center"/>
      <protection hidden="1"/>
    </xf>
    <xf numFmtId="0" fontId="78" fillId="0" borderId="25" xfId="0" applyFont="1" applyBorder="1" applyAlignment="1" applyProtection="1">
      <alignment horizontal="center" vertical="center"/>
      <protection hidden="1"/>
    </xf>
    <xf numFmtId="0" fontId="12" fillId="28" borderId="0" xfId="0" applyFont="1" applyFill="1" applyAlignment="1" applyProtection="1">
      <alignment horizontal="center" vertical="center"/>
      <protection hidden="1"/>
    </xf>
    <xf numFmtId="0" fontId="75" fillId="0" borderId="26" xfId="0" applyFont="1" applyFill="1" applyBorder="1" applyAlignment="1" applyProtection="1">
      <alignment horizontal="center" vertical="center"/>
      <protection hidden="1"/>
    </xf>
    <xf numFmtId="0" fontId="69" fillId="0" borderId="0" xfId="0" applyFont="1" applyAlignment="1" applyProtection="1">
      <alignment horizontal="center" vertical="center"/>
      <protection hidden="1"/>
    </xf>
    <xf numFmtId="0" fontId="12" fillId="28" borderId="0" xfId="0" applyFont="1" applyFill="1" applyAlignment="1" applyProtection="1">
      <alignment horizontal="center" vertical="center" wrapText="1"/>
      <protection hidden="1"/>
    </xf>
    <xf numFmtId="0" fontId="78" fillId="0" borderId="0" xfId="0" applyFont="1" applyBorder="1" applyAlignment="1" applyProtection="1">
      <alignment horizontal="center" vertical="center"/>
      <protection hidden="1"/>
    </xf>
    <xf numFmtId="0" fontId="4" fillId="28" borderId="0" xfId="0" applyFont="1" applyFill="1" applyAlignment="1" applyProtection="1">
      <alignment horizontal="center" vertical="center" wrapText="1"/>
      <protection hidden="1"/>
    </xf>
    <xf numFmtId="0" fontId="4" fillId="0" borderId="0" xfId="0" applyFont="1" applyAlignment="1" applyProtection="1">
      <alignment horizontal="center" vertical="center"/>
      <protection hidden="1"/>
    </xf>
    <xf numFmtId="0" fontId="4" fillId="0" borderId="0" xfId="0" applyFont="1" applyAlignment="1" applyProtection="1">
      <alignment horizontal="center" vertical="center" wrapText="1"/>
      <protection hidden="1"/>
    </xf>
  </cellXfs>
  <cellStyles count="54">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_Pasta1" xfId="50"/>
    <cellStyle name="Normal_PC PM MODELO 2009" xfId="51"/>
    <cellStyle name="Normal_Plan2" xfId="52"/>
    <cellStyle name="Normal_STN" xfId="53"/>
    <cellStyle name="Nota" xfId="54"/>
    <cellStyle name="Percent" xfId="55"/>
    <cellStyle name="Saída" xfId="56"/>
    <cellStyle name="Comma [0]" xfId="57"/>
    <cellStyle name="Texto de Aviso" xfId="58"/>
    <cellStyle name="Texto Explicativo" xfId="59"/>
    <cellStyle name="Título" xfId="60"/>
    <cellStyle name="Título 1" xfId="61"/>
    <cellStyle name="Título 2" xfId="62"/>
    <cellStyle name="Título 3" xfId="63"/>
    <cellStyle name="Título 4" xfId="64"/>
    <cellStyle name="Total" xfId="65"/>
    <cellStyle name="Comma" xfId="66"/>
    <cellStyle name="Vírgula 2" xfId="67"/>
  </cellStyles>
  <dxfs count="147">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51"/>
        </patternFill>
      </fill>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indexed="10"/>
      </font>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rgb="FFFF0000"/>
      </font>
      <fill>
        <patternFill patternType="none">
          <bgColor indexed="65"/>
        </patternFill>
      </fill>
      <border/>
    </dxf>
    <dxf>
      <font>
        <color auto="1"/>
      </font>
      <fill>
        <patternFill>
          <bgColor rgb="FFFFCC00"/>
        </patternFill>
      </fill>
      <border>
        <left style="thin">
          <color rgb="FFFFFFFF"/>
        </left>
        <right style="thin">
          <color rgb="FFFFFFFF"/>
        </right>
        <top style="thin"/>
        <bottom style="thin">
          <color rgb="FFFFFFFF"/>
        </bottom>
      </border>
    </dxf>
    <dxf>
      <fill>
        <patternFill>
          <bgColor rgb="FFC0C0C0"/>
        </patternFill>
      </fill>
      <border>
        <left style="thin">
          <color rgb="FFFFFFFF"/>
        </left>
        <right style="thin">
          <color rgb="FFFFFFFF"/>
        </right>
        <top style="thin"/>
        <bottom style="thin">
          <color rgb="FFFFFFFF"/>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externalLink" Target="externalLinks/externalLink2.xml" /><Relationship Id="rId25" Type="http://schemas.openxmlformats.org/officeDocument/2006/relationships/externalLink" Target="externalLinks/externalLink3.xml" /><Relationship Id="rId26" Type="http://schemas.openxmlformats.org/officeDocument/2006/relationships/externalLink" Target="externalLinks/externalLink4.xml" /><Relationship Id="rId27" Type="http://schemas.openxmlformats.org/officeDocument/2006/relationships/externalLink" Target="externalLinks/externalLink5.xml" /><Relationship Id="rId2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3543300</xdr:colOff>
      <xdr:row>1</xdr:row>
      <xdr:rowOff>19050</xdr:rowOff>
    </xdr:from>
    <xdr:to>
      <xdr:col>1</xdr:col>
      <xdr:colOff>6191250</xdr:colOff>
      <xdr:row>1</xdr:row>
      <xdr:rowOff>638175</xdr:rowOff>
    </xdr:to>
    <xdr:pic>
      <xdr:nvPicPr>
        <xdr:cNvPr id="1" name="Picture 48" descr="Marca TCE - horizontal"/>
        <xdr:cNvPicPr preferRelativeResize="1">
          <a:picLocks noChangeAspect="1"/>
        </xdr:cNvPicPr>
      </xdr:nvPicPr>
      <xdr:blipFill>
        <a:blip r:embed="rId1"/>
        <a:stretch>
          <a:fillRect/>
        </a:stretch>
      </xdr:blipFill>
      <xdr:spPr>
        <a:xfrm>
          <a:off x="6543675" y="6667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1338\Downloads\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1338\Downloads\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dson\PA%20Eletr&#244;nico\PA%20Eletr&#244;nico%202009\Arquivos%20Auxiliares\dddd%20-%20Demonstrativos%202009.xlt"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4.vml"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printerSettings" Target="../printerSettings/printerSettings17.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1">
      <selection activeCell="B8" sqref="B8"/>
    </sheetView>
  </sheetViews>
  <sheetFormatPr defaultColWidth="9.33203125" defaultRowHeight="12.75"/>
  <cols>
    <col min="1" max="2" width="9.33203125" style="7" customWidth="1"/>
    <col min="3" max="3" width="47.5" style="7" customWidth="1"/>
    <col min="4" max="4" width="23.16015625" style="7" bestFit="1" customWidth="1"/>
    <col min="5" max="5" width="24.66015625" style="7" customWidth="1"/>
    <col min="6" max="6" width="4" style="7" customWidth="1"/>
    <col min="7" max="16384" width="9.33203125" style="7" customWidth="1"/>
  </cols>
  <sheetData>
    <row r="2" spans="2:6" ht="15.75">
      <c r="B2" s="126" t="s">
        <v>1832</v>
      </c>
      <c r="C2" s="125"/>
      <c r="D2" s="125"/>
      <c r="E2" s="125"/>
      <c r="F2" s="125"/>
    </row>
    <row r="3" spans="2:7" ht="15.75">
      <c r="B3" s="157" t="s">
        <v>1819</v>
      </c>
      <c r="C3" s="158" t="s">
        <v>1820</v>
      </c>
      <c r="D3" s="157" t="s">
        <v>1821</v>
      </c>
      <c r="E3" s="157" t="s">
        <v>1141</v>
      </c>
      <c r="F3" s="159">
        <v>185</v>
      </c>
      <c r="G3" s="166" t="str">
        <f>UPPER(INDEX(C4:C188,MATCH(F3,B4:B188,0),0))</f>
        <v>XEXÉU</v>
      </c>
    </row>
    <row r="4" spans="2:5" ht="15.75">
      <c r="B4" s="8">
        <v>1</v>
      </c>
      <c r="C4" s="7" t="s">
        <v>122</v>
      </c>
      <c r="E4" s="47" t="s">
        <v>1607</v>
      </c>
    </row>
    <row r="5" spans="2:12" ht="15.75">
      <c r="B5" s="8">
        <v>2</v>
      </c>
      <c r="C5" s="7" t="s">
        <v>1617</v>
      </c>
      <c r="D5" s="123" t="s">
        <v>470</v>
      </c>
      <c r="E5" s="127">
        <v>0</v>
      </c>
      <c r="K5" s="8"/>
      <c r="L5" s="54"/>
    </row>
    <row r="6" spans="2:12" ht="15.75">
      <c r="B6" s="8">
        <v>3</v>
      </c>
      <c r="C6" s="7" t="s">
        <v>1618</v>
      </c>
      <c r="D6" s="123" t="s">
        <v>471</v>
      </c>
      <c r="E6" s="127">
        <v>1</v>
      </c>
      <c r="F6" s="158"/>
      <c r="G6" s="158"/>
      <c r="K6" s="8"/>
      <c r="L6" s="54"/>
    </row>
    <row r="7" spans="2:12" ht="15.75">
      <c r="B7" s="8">
        <v>4</v>
      </c>
      <c r="C7" s="7" t="s">
        <v>1619</v>
      </c>
      <c r="D7" s="123" t="s">
        <v>472</v>
      </c>
      <c r="E7" s="127">
        <v>1</v>
      </c>
      <c r="L7" s="54"/>
    </row>
    <row r="8" spans="2:12" ht="15.75">
      <c r="B8" s="8">
        <v>5</v>
      </c>
      <c r="C8" s="7" t="s">
        <v>1620</v>
      </c>
      <c r="D8" s="123" t="s">
        <v>473</v>
      </c>
      <c r="E8" s="127">
        <v>1</v>
      </c>
      <c r="L8" s="54"/>
    </row>
    <row r="9" spans="2:12" ht="15.75">
      <c r="B9" s="8">
        <v>6</v>
      </c>
      <c r="C9" s="7" t="s">
        <v>1621</v>
      </c>
      <c r="D9" s="123" t="s">
        <v>474</v>
      </c>
      <c r="E9" s="127">
        <v>1</v>
      </c>
      <c r="L9" s="54"/>
    </row>
    <row r="10" spans="2:12" ht="15.75">
      <c r="B10" s="8">
        <v>7</v>
      </c>
      <c r="C10" s="7" t="s">
        <v>1622</v>
      </c>
      <c r="D10" s="123" t="s">
        <v>475</v>
      </c>
      <c r="E10" s="127">
        <v>1</v>
      </c>
      <c r="L10" s="54"/>
    </row>
    <row r="11" spans="2:12" ht="15.75">
      <c r="B11" s="8">
        <v>8</v>
      </c>
      <c r="C11" s="7" t="s">
        <v>1623</v>
      </c>
      <c r="D11" s="123" t="s">
        <v>476</v>
      </c>
      <c r="E11" s="127">
        <v>1</v>
      </c>
      <c r="L11" s="54"/>
    </row>
    <row r="12" spans="2:12" ht="15.75">
      <c r="B12" s="8">
        <v>9</v>
      </c>
      <c r="C12" s="7" t="s">
        <v>1624</v>
      </c>
      <c r="D12" s="123" t="s">
        <v>477</v>
      </c>
      <c r="E12" s="127">
        <v>1</v>
      </c>
      <c r="L12" s="54"/>
    </row>
    <row r="13" spans="2:12" ht="15.75">
      <c r="B13" s="8">
        <v>10</v>
      </c>
      <c r="C13" s="7" t="s">
        <v>1625</v>
      </c>
      <c r="D13" s="123" t="s">
        <v>478</v>
      </c>
      <c r="E13" s="127">
        <v>1</v>
      </c>
      <c r="L13" s="54"/>
    </row>
    <row r="14" spans="2:12" ht="15.75">
      <c r="B14" s="8">
        <v>11</v>
      </c>
      <c r="C14" s="7" t="s">
        <v>1626</v>
      </c>
      <c r="D14" s="123" t="s">
        <v>479</v>
      </c>
      <c r="E14" s="127">
        <v>1</v>
      </c>
      <c r="L14" s="54"/>
    </row>
    <row r="15" spans="2:12" ht="15.75">
      <c r="B15" s="8">
        <v>12</v>
      </c>
      <c r="C15" s="7" t="s">
        <v>1627</v>
      </c>
      <c r="D15" s="123" t="s">
        <v>480</v>
      </c>
      <c r="E15" s="127">
        <v>1</v>
      </c>
      <c r="L15" s="54"/>
    </row>
    <row r="16" spans="2:12" ht="15.75">
      <c r="B16" s="8">
        <v>13</v>
      </c>
      <c r="C16" s="7" t="s">
        <v>1628</v>
      </c>
      <c r="D16" s="123" t="s">
        <v>481</v>
      </c>
      <c r="E16" s="127">
        <v>1</v>
      </c>
      <c r="L16" s="54"/>
    </row>
    <row r="17" spans="2:12" ht="15.75">
      <c r="B17" s="8">
        <v>14</v>
      </c>
      <c r="C17" s="7" t="s">
        <v>1629</v>
      </c>
      <c r="D17" s="123" t="s">
        <v>482</v>
      </c>
      <c r="E17" s="127">
        <v>1</v>
      </c>
      <c r="L17" s="54"/>
    </row>
    <row r="18" spans="2:12" ht="15.75">
      <c r="B18" s="8">
        <v>15</v>
      </c>
      <c r="C18" s="7" t="s">
        <v>1630</v>
      </c>
      <c r="D18" s="123" t="s">
        <v>483</v>
      </c>
      <c r="E18" s="127">
        <v>1</v>
      </c>
      <c r="L18" s="54"/>
    </row>
    <row r="19" spans="2:12" ht="15.75">
      <c r="B19" s="8">
        <v>16</v>
      </c>
      <c r="C19" s="7" t="s">
        <v>1631</v>
      </c>
      <c r="D19" s="123" t="s">
        <v>484</v>
      </c>
      <c r="E19" s="127">
        <v>1</v>
      </c>
      <c r="L19" s="54"/>
    </row>
    <row r="20" spans="2:12" ht="15.75">
      <c r="B20" s="8">
        <v>17</v>
      </c>
      <c r="C20" s="7" t="s">
        <v>1632</v>
      </c>
      <c r="D20" s="123" t="s">
        <v>485</v>
      </c>
      <c r="E20" s="127">
        <v>0</v>
      </c>
      <c r="L20" s="54"/>
    </row>
    <row r="21" spans="2:12" ht="15.75">
      <c r="B21" s="8">
        <v>18</v>
      </c>
      <c r="C21" s="7" t="s">
        <v>1633</v>
      </c>
      <c r="D21" s="123" t="s">
        <v>486</v>
      </c>
      <c r="E21" s="127">
        <v>0</v>
      </c>
      <c r="L21" s="54"/>
    </row>
    <row r="22" spans="2:12" ht="15.75">
      <c r="B22" s="8">
        <v>19</v>
      </c>
      <c r="C22" s="7" t="s">
        <v>1634</v>
      </c>
      <c r="D22" s="123" t="s">
        <v>487</v>
      </c>
      <c r="E22" s="127">
        <v>1</v>
      </c>
      <c r="L22" s="54"/>
    </row>
    <row r="23" spans="2:12" ht="15.75">
      <c r="B23" s="8">
        <v>20</v>
      </c>
      <c r="C23" s="7" t="s">
        <v>1635</v>
      </c>
      <c r="D23" s="123" t="s">
        <v>488</v>
      </c>
      <c r="E23" s="127">
        <v>1</v>
      </c>
      <c r="L23" s="54"/>
    </row>
    <row r="24" spans="2:12" ht="15.75">
      <c r="B24" s="8">
        <v>21</v>
      </c>
      <c r="C24" s="7" t="s">
        <v>1636</v>
      </c>
      <c r="D24" s="123" t="s">
        <v>489</v>
      </c>
      <c r="E24" s="127">
        <v>1</v>
      </c>
      <c r="L24" s="54"/>
    </row>
    <row r="25" spans="2:12" ht="15.75">
      <c r="B25" s="8">
        <v>22</v>
      </c>
      <c r="C25" s="7" t="s">
        <v>1637</v>
      </c>
      <c r="D25" s="123" t="s">
        <v>490</v>
      </c>
      <c r="E25" s="127">
        <v>1</v>
      </c>
      <c r="L25" s="54"/>
    </row>
    <row r="26" spans="2:12" ht="15.75">
      <c r="B26" s="8">
        <v>23</v>
      </c>
      <c r="C26" s="7" t="s">
        <v>1638</v>
      </c>
      <c r="D26" s="123" t="s">
        <v>491</v>
      </c>
      <c r="E26" s="127">
        <v>1</v>
      </c>
      <c r="L26" s="54"/>
    </row>
    <row r="27" spans="2:12" ht="15.75">
      <c r="B27" s="8">
        <v>24</v>
      </c>
      <c r="C27" s="7" t="s">
        <v>1639</v>
      </c>
      <c r="D27" s="123" t="s">
        <v>492</v>
      </c>
      <c r="E27" s="127">
        <v>1</v>
      </c>
      <c r="L27" s="54"/>
    </row>
    <row r="28" spans="2:12" ht="15.75">
      <c r="B28" s="8">
        <v>25</v>
      </c>
      <c r="C28" s="7" t="s">
        <v>1640</v>
      </c>
      <c r="D28" s="123" t="s">
        <v>493</v>
      </c>
      <c r="E28" s="127">
        <v>1</v>
      </c>
      <c r="L28" s="54"/>
    </row>
    <row r="29" spans="2:12" ht="15.75">
      <c r="B29" s="8">
        <v>26</v>
      </c>
      <c r="C29" s="7" t="s">
        <v>1641</v>
      </c>
      <c r="D29" s="123" t="s">
        <v>494</v>
      </c>
      <c r="E29" s="127">
        <v>1</v>
      </c>
      <c r="L29" s="54"/>
    </row>
    <row r="30" spans="2:12" ht="15.75">
      <c r="B30" s="8">
        <v>27</v>
      </c>
      <c r="C30" s="7" t="s">
        <v>1642</v>
      </c>
      <c r="D30" s="123" t="s">
        <v>495</v>
      </c>
      <c r="E30" s="127">
        <v>1</v>
      </c>
      <c r="L30" s="54"/>
    </row>
    <row r="31" spans="2:12" ht="15.75">
      <c r="B31" s="8">
        <v>28</v>
      </c>
      <c r="C31" s="7" t="s">
        <v>1643</v>
      </c>
      <c r="D31" s="123" t="s">
        <v>496</v>
      </c>
      <c r="E31" s="127">
        <v>1</v>
      </c>
      <c r="L31" s="54"/>
    </row>
    <row r="32" spans="2:12" ht="15.75">
      <c r="B32" s="8">
        <v>29</v>
      </c>
      <c r="C32" s="7" t="s">
        <v>1644</v>
      </c>
      <c r="D32" s="123" t="s">
        <v>497</v>
      </c>
      <c r="E32" s="127">
        <v>1</v>
      </c>
      <c r="L32" s="54"/>
    </row>
    <row r="33" spans="2:12" ht="15.75">
      <c r="B33" s="8">
        <v>30</v>
      </c>
      <c r="C33" s="7" t="s">
        <v>1645</v>
      </c>
      <c r="D33" s="123" t="s">
        <v>498</v>
      </c>
      <c r="E33" s="127">
        <v>1</v>
      </c>
      <c r="L33" s="54"/>
    </row>
    <row r="34" spans="2:12" ht="15.75">
      <c r="B34" s="8">
        <v>31</v>
      </c>
      <c r="C34" s="7" t="s">
        <v>1646</v>
      </c>
      <c r="D34" s="123" t="s">
        <v>499</v>
      </c>
      <c r="E34" s="127">
        <v>1</v>
      </c>
      <c r="L34" s="54"/>
    </row>
    <row r="35" spans="2:12" ht="15.75">
      <c r="B35" s="8">
        <v>32</v>
      </c>
      <c r="C35" s="7" t="s">
        <v>1647</v>
      </c>
      <c r="D35" s="123" t="s">
        <v>500</v>
      </c>
      <c r="E35" s="127">
        <v>1</v>
      </c>
      <c r="L35" s="54"/>
    </row>
    <row r="36" spans="2:12" ht="15.75">
      <c r="B36" s="8">
        <v>33</v>
      </c>
      <c r="C36" s="7" t="s">
        <v>1648</v>
      </c>
      <c r="D36" s="123" t="s">
        <v>501</v>
      </c>
      <c r="E36" s="127">
        <v>1</v>
      </c>
      <c r="L36" s="54"/>
    </row>
    <row r="37" spans="2:12" ht="15.75">
      <c r="B37" s="8">
        <v>34</v>
      </c>
      <c r="C37" s="7" t="s">
        <v>1649</v>
      </c>
      <c r="D37" s="123" t="s">
        <v>502</v>
      </c>
      <c r="E37" s="127">
        <v>1</v>
      </c>
      <c r="L37" s="54"/>
    </row>
    <row r="38" spans="2:12" ht="15.75">
      <c r="B38" s="8">
        <v>35</v>
      </c>
      <c r="C38" s="7" t="s">
        <v>1650</v>
      </c>
      <c r="D38" s="123" t="s">
        <v>503</v>
      </c>
      <c r="E38" s="127">
        <v>1</v>
      </c>
      <c r="L38" s="54"/>
    </row>
    <row r="39" spans="2:12" ht="15.75">
      <c r="B39" s="8">
        <v>36</v>
      </c>
      <c r="C39" s="7" t="s">
        <v>1651</v>
      </c>
      <c r="D39" s="123" t="s">
        <v>504</v>
      </c>
      <c r="E39" s="127">
        <v>1</v>
      </c>
      <c r="L39" s="54"/>
    </row>
    <row r="40" spans="2:12" ht="15.75">
      <c r="B40" s="8">
        <v>37</v>
      </c>
      <c r="C40" s="7" t="s">
        <v>1652</v>
      </c>
      <c r="D40" s="123" t="s">
        <v>505</v>
      </c>
      <c r="E40" s="127">
        <v>1</v>
      </c>
      <c r="L40" s="54"/>
    </row>
    <row r="41" spans="2:12" ht="15.75">
      <c r="B41" s="8">
        <v>38</v>
      </c>
      <c r="C41" s="7" t="s">
        <v>1653</v>
      </c>
      <c r="D41" s="123" t="s">
        <v>506</v>
      </c>
      <c r="E41" s="127">
        <v>1</v>
      </c>
      <c r="L41" s="54"/>
    </row>
    <row r="42" spans="2:12" ht="15.75">
      <c r="B42" s="8">
        <v>39</v>
      </c>
      <c r="C42" s="7" t="s">
        <v>1654</v>
      </c>
      <c r="D42" s="123" t="s">
        <v>507</v>
      </c>
      <c r="E42" s="127">
        <v>0</v>
      </c>
      <c r="L42" s="54"/>
    </row>
    <row r="43" spans="2:12" ht="15.75">
      <c r="B43" s="8">
        <v>40</v>
      </c>
      <c r="C43" s="7" t="s">
        <v>1655</v>
      </c>
      <c r="D43" s="123" t="s">
        <v>508</v>
      </c>
      <c r="E43" s="127">
        <v>1</v>
      </c>
      <c r="L43" s="54"/>
    </row>
    <row r="44" spans="2:12" ht="15.75">
      <c r="B44" s="8">
        <v>41</v>
      </c>
      <c r="C44" s="7" t="s">
        <v>1656</v>
      </c>
      <c r="D44" s="123" t="s">
        <v>509</v>
      </c>
      <c r="E44" s="127">
        <v>1</v>
      </c>
      <c r="L44" s="54"/>
    </row>
    <row r="45" spans="2:12" ht="15.75">
      <c r="B45" s="8">
        <v>42</v>
      </c>
      <c r="C45" s="7" t="s">
        <v>1657</v>
      </c>
      <c r="D45" s="123" t="s">
        <v>510</v>
      </c>
      <c r="E45" s="127">
        <v>1</v>
      </c>
      <c r="L45" s="54"/>
    </row>
    <row r="46" spans="2:12" ht="15.75">
      <c r="B46" s="8">
        <v>43</v>
      </c>
      <c r="C46" s="7" t="s">
        <v>1658</v>
      </c>
      <c r="D46" s="123" t="s">
        <v>511</v>
      </c>
      <c r="E46" s="127">
        <v>0</v>
      </c>
      <c r="L46" s="54"/>
    </row>
    <row r="47" spans="2:12" ht="15.75">
      <c r="B47" s="8">
        <v>44</v>
      </c>
      <c r="C47" s="7" t="s">
        <v>1659</v>
      </c>
      <c r="D47" s="123" t="s">
        <v>512</v>
      </c>
      <c r="E47" s="127">
        <v>1</v>
      </c>
      <c r="L47" s="54"/>
    </row>
    <row r="48" spans="2:12" ht="15.75">
      <c r="B48" s="8">
        <v>45</v>
      </c>
      <c r="C48" s="7" t="s">
        <v>1660</v>
      </c>
      <c r="D48" s="123" t="s">
        <v>513</v>
      </c>
      <c r="E48" s="127">
        <v>1</v>
      </c>
      <c r="L48" s="54"/>
    </row>
    <row r="49" spans="2:12" ht="15.75">
      <c r="B49" s="8">
        <v>46</v>
      </c>
      <c r="C49" s="7" t="s">
        <v>1661</v>
      </c>
      <c r="D49" s="123" t="s">
        <v>514</v>
      </c>
      <c r="E49" s="127">
        <v>1</v>
      </c>
      <c r="L49" s="54"/>
    </row>
    <row r="50" spans="2:12" ht="15.75">
      <c r="B50" s="8">
        <v>47</v>
      </c>
      <c r="C50" s="7" t="s">
        <v>1662</v>
      </c>
      <c r="D50" s="123" t="s">
        <v>515</v>
      </c>
      <c r="E50" s="127">
        <v>1</v>
      </c>
      <c r="L50" s="54"/>
    </row>
    <row r="51" spans="2:12" ht="15.75">
      <c r="B51" s="8">
        <v>48</v>
      </c>
      <c r="C51" s="7" t="s">
        <v>1663</v>
      </c>
      <c r="D51" s="123" t="s">
        <v>516</v>
      </c>
      <c r="E51" s="127">
        <v>0</v>
      </c>
      <c r="L51" s="54"/>
    </row>
    <row r="52" spans="2:12" ht="15.75">
      <c r="B52" s="8">
        <v>49</v>
      </c>
      <c r="C52" s="7" t="s">
        <v>1664</v>
      </c>
      <c r="D52" s="123" t="s">
        <v>517</v>
      </c>
      <c r="E52" s="127">
        <v>1</v>
      </c>
      <c r="L52" s="54"/>
    </row>
    <row r="53" spans="2:12" ht="15.75">
      <c r="B53" s="8">
        <v>50</v>
      </c>
      <c r="C53" s="7" t="s">
        <v>1665</v>
      </c>
      <c r="D53" s="123" t="s">
        <v>518</v>
      </c>
      <c r="E53" s="127">
        <v>0</v>
      </c>
      <c r="L53" s="54"/>
    </row>
    <row r="54" spans="2:12" ht="15.75">
      <c r="B54" s="8">
        <v>51</v>
      </c>
      <c r="C54" s="7" t="s">
        <v>1666</v>
      </c>
      <c r="D54" s="123" t="s">
        <v>519</v>
      </c>
      <c r="E54" s="127">
        <v>1</v>
      </c>
      <c r="L54" s="54"/>
    </row>
    <row r="55" spans="2:12" ht="15.75">
      <c r="B55" s="8">
        <v>52</v>
      </c>
      <c r="C55" s="7" t="s">
        <v>1667</v>
      </c>
      <c r="D55" s="123" t="s">
        <v>520</v>
      </c>
      <c r="E55" s="127">
        <v>1</v>
      </c>
      <c r="L55" s="54"/>
    </row>
    <row r="56" spans="2:12" ht="15.75">
      <c r="B56" s="8">
        <v>53</v>
      </c>
      <c r="C56" s="7" t="s">
        <v>1668</v>
      </c>
      <c r="D56" s="123" t="s">
        <v>521</v>
      </c>
      <c r="E56" s="127">
        <v>1</v>
      </c>
      <c r="L56" s="54"/>
    </row>
    <row r="57" spans="2:12" ht="15.75">
      <c r="B57" s="8">
        <v>54</v>
      </c>
      <c r="C57" s="7" t="s">
        <v>1669</v>
      </c>
      <c r="D57" s="123" t="s">
        <v>522</v>
      </c>
      <c r="E57" s="127">
        <v>1</v>
      </c>
      <c r="L57" s="54"/>
    </row>
    <row r="58" spans="2:12" ht="15.75">
      <c r="B58" s="8">
        <v>55</v>
      </c>
      <c r="C58" s="7" t="s">
        <v>1670</v>
      </c>
      <c r="D58" s="123" t="s">
        <v>523</v>
      </c>
      <c r="E58" s="127">
        <v>1</v>
      </c>
      <c r="L58" s="54"/>
    </row>
    <row r="59" spans="2:12" ht="15.75">
      <c r="B59" s="8">
        <v>56</v>
      </c>
      <c r="C59" s="7" t="s">
        <v>1671</v>
      </c>
      <c r="D59" s="123" t="s">
        <v>524</v>
      </c>
      <c r="E59" s="127">
        <v>0</v>
      </c>
      <c r="L59" s="54"/>
    </row>
    <row r="60" spans="2:12" ht="15.75">
      <c r="B60" s="8">
        <v>57</v>
      </c>
      <c r="C60" s="7" t="s">
        <v>1672</v>
      </c>
      <c r="D60" s="123" t="s">
        <v>525</v>
      </c>
      <c r="E60" s="127">
        <v>1</v>
      </c>
      <c r="L60" s="54"/>
    </row>
    <row r="61" spans="2:12" ht="15.75">
      <c r="B61" s="8">
        <v>58</v>
      </c>
      <c r="C61" s="7" t="s">
        <v>1673</v>
      </c>
      <c r="D61" s="123" t="s">
        <v>526</v>
      </c>
      <c r="E61" s="127">
        <v>1</v>
      </c>
      <c r="L61" s="54"/>
    </row>
    <row r="62" spans="2:12" ht="15.75">
      <c r="B62" s="8">
        <v>59</v>
      </c>
      <c r="C62" s="7" t="s">
        <v>1674</v>
      </c>
      <c r="D62" s="123" t="s">
        <v>527</v>
      </c>
      <c r="E62" s="127">
        <v>1</v>
      </c>
      <c r="L62" s="54"/>
    </row>
    <row r="63" spans="2:12" ht="15.75">
      <c r="B63" s="8">
        <v>60</v>
      </c>
      <c r="C63" s="7" t="s">
        <v>1675</v>
      </c>
      <c r="D63" s="123" t="s">
        <v>528</v>
      </c>
      <c r="E63" s="127">
        <v>1</v>
      </c>
      <c r="L63" s="54"/>
    </row>
    <row r="64" spans="2:12" ht="15.75">
      <c r="B64" s="8">
        <v>61</v>
      </c>
      <c r="C64" s="7" t="s">
        <v>1676</v>
      </c>
      <c r="D64" s="123" t="s">
        <v>529</v>
      </c>
      <c r="E64" s="127">
        <v>1</v>
      </c>
      <c r="L64" s="54"/>
    </row>
    <row r="65" spans="2:12" ht="15.75">
      <c r="B65" s="8">
        <v>62</v>
      </c>
      <c r="C65" s="7" t="s">
        <v>1677</v>
      </c>
      <c r="D65" s="123" t="s">
        <v>530</v>
      </c>
      <c r="E65" s="127">
        <v>1</v>
      </c>
      <c r="L65" s="54"/>
    </row>
    <row r="66" spans="2:12" ht="15.75">
      <c r="B66" s="8">
        <v>63</v>
      </c>
      <c r="C66" s="7" t="s">
        <v>1678</v>
      </c>
      <c r="D66" s="123" t="s">
        <v>531</v>
      </c>
      <c r="E66" s="127">
        <v>1</v>
      </c>
      <c r="L66" s="54"/>
    </row>
    <row r="67" spans="2:12" ht="15.75">
      <c r="B67" s="8">
        <v>64</v>
      </c>
      <c r="C67" s="7" t="s">
        <v>1679</v>
      </c>
      <c r="D67" s="123" t="s">
        <v>532</v>
      </c>
      <c r="E67" s="127">
        <v>1</v>
      </c>
      <c r="L67" s="54"/>
    </row>
    <row r="68" spans="2:12" ht="15.75">
      <c r="B68" s="8">
        <v>65</v>
      </c>
      <c r="C68" s="7" t="s">
        <v>1680</v>
      </c>
      <c r="D68" s="123" t="s">
        <v>533</v>
      </c>
      <c r="E68" s="127">
        <v>0</v>
      </c>
      <c r="L68" s="54"/>
    </row>
    <row r="69" spans="2:12" ht="15.75">
      <c r="B69" s="8">
        <v>66</v>
      </c>
      <c r="C69" s="7" t="s">
        <v>1681</v>
      </c>
      <c r="D69" s="123" t="s">
        <v>534</v>
      </c>
      <c r="E69" s="127">
        <v>0</v>
      </c>
      <c r="L69" s="54"/>
    </row>
    <row r="70" spans="2:12" ht="15.75">
      <c r="B70" s="8">
        <v>67</v>
      </c>
      <c r="C70" s="7" t="s">
        <v>1682</v>
      </c>
      <c r="D70" s="123" t="s">
        <v>535</v>
      </c>
      <c r="E70" s="127">
        <v>1</v>
      </c>
      <c r="L70" s="54"/>
    </row>
    <row r="71" spans="2:12" ht="15.75">
      <c r="B71" s="8">
        <v>68</v>
      </c>
      <c r="C71" s="7" t="s">
        <v>1683</v>
      </c>
      <c r="D71" s="123" t="s">
        <v>536</v>
      </c>
      <c r="E71" s="127">
        <v>0</v>
      </c>
      <c r="L71" s="54"/>
    </row>
    <row r="72" spans="2:12" ht="15.75">
      <c r="B72" s="8">
        <v>69</v>
      </c>
      <c r="C72" s="7" t="s">
        <v>1684</v>
      </c>
      <c r="D72" s="123" t="s">
        <v>537</v>
      </c>
      <c r="E72" s="127">
        <v>1</v>
      </c>
      <c r="L72" s="54"/>
    </row>
    <row r="73" spans="2:12" ht="15.75">
      <c r="B73" s="8">
        <v>70</v>
      </c>
      <c r="C73" s="7" t="s">
        <v>1685</v>
      </c>
      <c r="D73" s="123" t="s">
        <v>538</v>
      </c>
      <c r="E73" s="127">
        <v>1</v>
      </c>
      <c r="L73" s="54"/>
    </row>
    <row r="74" spans="2:12" ht="15.75">
      <c r="B74" s="8">
        <v>71</v>
      </c>
      <c r="C74" s="7" t="s">
        <v>1686</v>
      </c>
      <c r="D74" s="123" t="s">
        <v>539</v>
      </c>
      <c r="E74" s="127">
        <v>1</v>
      </c>
      <c r="L74" s="54"/>
    </row>
    <row r="75" spans="2:12" ht="15.75">
      <c r="B75" s="8">
        <v>72</v>
      </c>
      <c r="C75" s="7" t="s">
        <v>1687</v>
      </c>
      <c r="D75" s="123" t="s">
        <v>540</v>
      </c>
      <c r="E75" s="127">
        <v>1</v>
      </c>
      <c r="L75" s="54"/>
    </row>
    <row r="76" spans="2:12" ht="15.75">
      <c r="B76" s="8">
        <v>73</v>
      </c>
      <c r="C76" s="7" t="s">
        <v>1688</v>
      </c>
      <c r="D76" s="123" t="s">
        <v>541</v>
      </c>
      <c r="E76" s="127">
        <v>1</v>
      </c>
      <c r="L76" s="54"/>
    </row>
    <row r="77" spans="2:12" ht="15.75">
      <c r="B77" s="8">
        <v>74</v>
      </c>
      <c r="C77" s="7" t="s">
        <v>1689</v>
      </c>
      <c r="D77" s="123" t="s">
        <v>542</v>
      </c>
      <c r="E77" s="127">
        <v>1</v>
      </c>
      <c r="L77" s="54"/>
    </row>
    <row r="78" spans="2:12" ht="15.75">
      <c r="B78" s="8">
        <v>75</v>
      </c>
      <c r="C78" s="7" t="s">
        <v>1690</v>
      </c>
      <c r="D78" s="123" t="s">
        <v>543</v>
      </c>
      <c r="E78" s="127">
        <v>1</v>
      </c>
      <c r="L78" s="54"/>
    </row>
    <row r="79" spans="2:12" ht="15.75">
      <c r="B79" s="8">
        <v>76</v>
      </c>
      <c r="C79" s="7" t="s">
        <v>1691</v>
      </c>
      <c r="D79" s="123" t="s">
        <v>544</v>
      </c>
      <c r="E79" s="127">
        <v>1</v>
      </c>
      <c r="L79" s="54"/>
    </row>
    <row r="80" spans="2:12" ht="15.75">
      <c r="B80" s="8">
        <v>77</v>
      </c>
      <c r="C80" s="7" t="s">
        <v>1818</v>
      </c>
      <c r="D80" s="123" t="s">
        <v>551</v>
      </c>
      <c r="E80" s="127">
        <v>1</v>
      </c>
      <c r="L80" s="54"/>
    </row>
    <row r="81" spans="2:12" ht="15.75">
      <c r="B81" s="8">
        <v>78</v>
      </c>
      <c r="C81" s="7" t="s">
        <v>1692</v>
      </c>
      <c r="D81" s="123" t="s">
        <v>545</v>
      </c>
      <c r="E81" s="127">
        <v>1</v>
      </c>
      <c r="L81" s="54"/>
    </row>
    <row r="82" spans="2:12" ht="15.75">
      <c r="B82" s="8">
        <v>79</v>
      </c>
      <c r="C82" s="7" t="s">
        <v>1693</v>
      </c>
      <c r="D82" s="123" t="s">
        <v>546</v>
      </c>
      <c r="E82" s="127">
        <v>1</v>
      </c>
      <c r="L82" s="54"/>
    </row>
    <row r="83" spans="2:12" ht="15.75">
      <c r="B83" s="8">
        <v>80</v>
      </c>
      <c r="C83" s="7" t="s">
        <v>1694</v>
      </c>
      <c r="D83" s="123" t="s">
        <v>547</v>
      </c>
      <c r="E83" s="127">
        <v>1</v>
      </c>
      <c r="L83" s="54"/>
    </row>
    <row r="84" spans="2:12" ht="15.75">
      <c r="B84" s="8">
        <v>81</v>
      </c>
      <c r="C84" s="7" t="s">
        <v>1695</v>
      </c>
      <c r="D84" s="123" t="s">
        <v>548</v>
      </c>
      <c r="E84" s="127">
        <v>1</v>
      </c>
      <c r="L84" s="54"/>
    </row>
    <row r="85" spans="2:12" ht="15.75">
      <c r="B85" s="8">
        <v>82</v>
      </c>
      <c r="C85" s="7" t="s">
        <v>1696</v>
      </c>
      <c r="D85" s="123" t="s">
        <v>549</v>
      </c>
      <c r="E85" s="127">
        <v>1</v>
      </c>
      <c r="L85" s="54"/>
    </row>
    <row r="86" spans="2:12" ht="15.75">
      <c r="B86" s="8">
        <v>83</v>
      </c>
      <c r="C86" s="7" t="s">
        <v>1697</v>
      </c>
      <c r="D86" s="123" t="s">
        <v>550</v>
      </c>
      <c r="E86" s="127">
        <v>1</v>
      </c>
      <c r="L86" s="54"/>
    </row>
    <row r="87" spans="2:12" ht="15.75">
      <c r="B87" s="8">
        <v>84</v>
      </c>
      <c r="C87" s="7" t="s">
        <v>1698</v>
      </c>
      <c r="D87" s="123" t="s">
        <v>552</v>
      </c>
      <c r="E87" s="127">
        <v>1</v>
      </c>
      <c r="L87" s="54"/>
    </row>
    <row r="88" spans="2:12" ht="15.75">
      <c r="B88" s="8">
        <v>85</v>
      </c>
      <c r="C88" s="7" t="s">
        <v>1699</v>
      </c>
      <c r="D88" s="123" t="s">
        <v>553</v>
      </c>
      <c r="E88" s="127">
        <v>1</v>
      </c>
      <c r="L88" s="54"/>
    </row>
    <row r="89" spans="2:12" ht="15.75">
      <c r="B89" s="8">
        <v>86</v>
      </c>
      <c r="C89" s="7" t="s">
        <v>1700</v>
      </c>
      <c r="D89" s="123" t="s">
        <v>554</v>
      </c>
      <c r="E89" s="127">
        <v>1</v>
      </c>
      <c r="L89" s="54"/>
    </row>
    <row r="90" spans="2:12" ht="15.75">
      <c r="B90" s="8">
        <v>87</v>
      </c>
      <c r="C90" s="7" t="s">
        <v>1701</v>
      </c>
      <c r="D90" s="123" t="s">
        <v>555</v>
      </c>
      <c r="E90" s="127">
        <v>1</v>
      </c>
      <c r="L90" s="54"/>
    </row>
    <row r="91" spans="2:12" ht="15.75">
      <c r="B91" s="8">
        <v>88</v>
      </c>
      <c r="C91" s="7" t="s">
        <v>1702</v>
      </c>
      <c r="D91" s="123" t="s">
        <v>556</v>
      </c>
      <c r="E91" s="127">
        <v>1</v>
      </c>
      <c r="L91" s="54"/>
    </row>
    <row r="92" spans="2:12" ht="15.75">
      <c r="B92" s="8">
        <v>89</v>
      </c>
      <c r="C92" s="7" t="s">
        <v>1703</v>
      </c>
      <c r="D92" s="123" t="s">
        <v>557</v>
      </c>
      <c r="E92" s="127">
        <v>0</v>
      </c>
      <c r="L92" s="54"/>
    </row>
    <row r="93" spans="2:12" ht="15.75">
      <c r="B93" s="8">
        <v>90</v>
      </c>
      <c r="C93" s="7" t="s">
        <v>1704</v>
      </c>
      <c r="D93" s="123" t="s">
        <v>558</v>
      </c>
      <c r="E93" s="127">
        <v>1</v>
      </c>
      <c r="L93" s="54"/>
    </row>
    <row r="94" spans="2:12" ht="15.75">
      <c r="B94" s="8">
        <v>91</v>
      </c>
      <c r="C94" s="7" t="s">
        <v>1705</v>
      </c>
      <c r="D94" s="123" t="s">
        <v>559</v>
      </c>
      <c r="E94" s="127">
        <v>0</v>
      </c>
      <c r="L94" s="54"/>
    </row>
    <row r="95" spans="2:12" ht="15.75">
      <c r="B95" s="8">
        <v>92</v>
      </c>
      <c r="C95" s="7" t="s">
        <v>1706</v>
      </c>
      <c r="D95" s="123" t="s">
        <v>560</v>
      </c>
      <c r="E95" s="127">
        <v>1</v>
      </c>
      <c r="L95" s="54"/>
    </row>
    <row r="96" spans="2:12" ht="15.75">
      <c r="B96" s="8">
        <v>93</v>
      </c>
      <c r="C96" s="7" t="s">
        <v>1707</v>
      </c>
      <c r="D96" s="123" t="s">
        <v>561</v>
      </c>
      <c r="E96" s="127">
        <v>1</v>
      </c>
      <c r="L96" s="54"/>
    </row>
    <row r="97" spans="2:12" ht="15.75">
      <c r="B97" s="8">
        <v>94</v>
      </c>
      <c r="C97" s="7" t="s">
        <v>1708</v>
      </c>
      <c r="D97" s="123" t="s">
        <v>562</v>
      </c>
      <c r="E97" s="127">
        <v>1</v>
      </c>
      <c r="L97" s="54"/>
    </row>
    <row r="98" spans="2:12" ht="15.75">
      <c r="B98" s="8">
        <v>95</v>
      </c>
      <c r="C98" s="7" t="s">
        <v>1709</v>
      </c>
      <c r="D98" s="123" t="s">
        <v>563</v>
      </c>
      <c r="E98" s="127">
        <v>1</v>
      </c>
      <c r="L98" s="54"/>
    </row>
    <row r="99" spans="2:12" ht="15.75">
      <c r="B99" s="8">
        <v>96</v>
      </c>
      <c r="C99" s="7" t="s">
        <v>1710</v>
      </c>
      <c r="D99" s="123" t="s">
        <v>564</v>
      </c>
      <c r="E99" s="127">
        <v>1</v>
      </c>
      <c r="L99" s="54"/>
    </row>
    <row r="100" spans="2:12" ht="15.75">
      <c r="B100" s="8">
        <v>97</v>
      </c>
      <c r="C100" s="7" t="s">
        <v>1711</v>
      </c>
      <c r="D100" s="123" t="s">
        <v>565</v>
      </c>
      <c r="E100" s="127">
        <v>0</v>
      </c>
      <c r="L100" s="54"/>
    </row>
    <row r="101" spans="2:12" ht="15.75">
      <c r="B101" s="8">
        <v>98</v>
      </c>
      <c r="C101" s="7" t="s">
        <v>1712</v>
      </c>
      <c r="D101" s="123" t="s">
        <v>566</v>
      </c>
      <c r="E101" s="127">
        <v>1</v>
      </c>
      <c r="L101" s="54"/>
    </row>
    <row r="102" spans="2:12" ht="15.75">
      <c r="B102" s="8">
        <v>99</v>
      </c>
      <c r="C102" s="7" t="s">
        <v>1713</v>
      </c>
      <c r="D102" s="123" t="s">
        <v>567</v>
      </c>
      <c r="E102" s="127">
        <v>1</v>
      </c>
      <c r="L102" s="54"/>
    </row>
    <row r="103" spans="2:12" ht="15.75">
      <c r="B103" s="8">
        <v>100</v>
      </c>
      <c r="C103" s="7" t="s">
        <v>1714</v>
      </c>
      <c r="D103" s="123" t="s">
        <v>568</v>
      </c>
      <c r="E103" s="127">
        <v>0</v>
      </c>
      <c r="L103" s="54"/>
    </row>
    <row r="104" spans="2:12" ht="15.75">
      <c r="B104" s="8">
        <v>101</v>
      </c>
      <c r="C104" s="7" t="s">
        <v>1715</v>
      </c>
      <c r="D104" s="123" t="s">
        <v>569</v>
      </c>
      <c r="E104" s="127">
        <v>1</v>
      </c>
      <c r="L104" s="54"/>
    </row>
    <row r="105" spans="2:12" ht="15.75">
      <c r="B105" s="8">
        <v>102</v>
      </c>
      <c r="C105" s="7" t="s">
        <v>1716</v>
      </c>
      <c r="D105" s="123" t="s">
        <v>570</v>
      </c>
      <c r="E105" s="127">
        <v>1</v>
      </c>
      <c r="L105" s="54"/>
    </row>
    <row r="106" spans="2:12" ht="15.75">
      <c r="B106" s="8">
        <v>103</v>
      </c>
      <c r="C106" s="7" t="s">
        <v>1717</v>
      </c>
      <c r="D106" s="123" t="s">
        <v>571</v>
      </c>
      <c r="E106" s="127">
        <v>1</v>
      </c>
      <c r="L106" s="54"/>
    </row>
    <row r="107" spans="2:12" ht="15.75">
      <c r="B107" s="8">
        <v>104</v>
      </c>
      <c r="C107" s="7" t="s">
        <v>1718</v>
      </c>
      <c r="D107" s="123" t="s">
        <v>572</v>
      </c>
      <c r="E107" s="127">
        <v>1</v>
      </c>
      <c r="L107" s="54"/>
    </row>
    <row r="108" spans="2:12" ht="15.75">
      <c r="B108" s="8">
        <v>105</v>
      </c>
      <c r="C108" s="7" t="s">
        <v>1719</v>
      </c>
      <c r="D108" s="123" t="s">
        <v>573</v>
      </c>
      <c r="E108" s="127">
        <v>1</v>
      </c>
      <c r="L108" s="54"/>
    </row>
    <row r="109" spans="2:12" ht="15.75">
      <c r="B109" s="8">
        <v>106</v>
      </c>
      <c r="C109" s="7" t="s">
        <v>1720</v>
      </c>
      <c r="D109" s="123" t="s">
        <v>574</v>
      </c>
      <c r="E109" s="127">
        <v>1</v>
      </c>
      <c r="L109" s="54"/>
    </row>
    <row r="110" spans="2:12" ht="15.75">
      <c r="B110" s="8">
        <v>107</v>
      </c>
      <c r="C110" s="7" t="s">
        <v>1721</v>
      </c>
      <c r="D110" s="123" t="s">
        <v>575</v>
      </c>
      <c r="E110" s="127">
        <v>0</v>
      </c>
      <c r="L110" s="54"/>
    </row>
    <row r="111" spans="2:12" ht="15.75">
      <c r="B111" s="8">
        <v>108</v>
      </c>
      <c r="C111" s="7" t="s">
        <v>1722</v>
      </c>
      <c r="D111" s="123" t="s">
        <v>576</v>
      </c>
      <c r="E111" s="127">
        <v>1</v>
      </c>
      <c r="L111" s="54"/>
    </row>
    <row r="112" spans="2:12" ht="15.75">
      <c r="B112" s="8">
        <v>109</v>
      </c>
      <c r="C112" s="7" t="s">
        <v>1723</v>
      </c>
      <c r="D112" s="123" t="s">
        <v>577</v>
      </c>
      <c r="E112" s="127">
        <v>1</v>
      </c>
      <c r="L112" s="54"/>
    </row>
    <row r="113" spans="2:12" ht="15.75">
      <c r="B113" s="8">
        <v>110</v>
      </c>
      <c r="C113" s="7" t="s">
        <v>1724</v>
      </c>
      <c r="D113" s="123" t="s">
        <v>578</v>
      </c>
      <c r="E113" s="127">
        <v>1</v>
      </c>
      <c r="L113" s="54"/>
    </row>
    <row r="114" spans="2:12" ht="15.75">
      <c r="B114" s="8">
        <v>111</v>
      </c>
      <c r="C114" s="7" t="s">
        <v>1725</v>
      </c>
      <c r="D114" s="123" t="s">
        <v>579</v>
      </c>
      <c r="E114" s="127">
        <v>0</v>
      </c>
      <c r="L114" s="54"/>
    </row>
    <row r="115" spans="2:12" ht="15.75">
      <c r="B115" s="8">
        <v>112</v>
      </c>
      <c r="C115" s="7" t="s">
        <v>1726</v>
      </c>
      <c r="D115" s="123" t="s">
        <v>580</v>
      </c>
      <c r="E115" s="127">
        <v>1</v>
      </c>
      <c r="L115" s="54"/>
    </row>
    <row r="116" spans="2:12" ht="15.75">
      <c r="B116" s="8">
        <v>113</v>
      </c>
      <c r="C116" s="7" t="s">
        <v>1727</v>
      </c>
      <c r="D116" s="123" t="s">
        <v>581</v>
      </c>
      <c r="E116" s="127">
        <v>1</v>
      </c>
      <c r="L116" s="54"/>
    </row>
    <row r="117" spans="2:12" ht="15.75">
      <c r="B117" s="8">
        <v>114</v>
      </c>
      <c r="C117" s="7" t="s">
        <v>1728</v>
      </c>
      <c r="D117" s="123" t="s">
        <v>582</v>
      </c>
      <c r="E117" s="127">
        <v>1</v>
      </c>
      <c r="L117" s="54"/>
    </row>
    <row r="118" spans="2:12" ht="15.75">
      <c r="B118" s="8">
        <v>115</v>
      </c>
      <c r="C118" s="7" t="s">
        <v>1729</v>
      </c>
      <c r="D118" s="123" t="s">
        <v>583</v>
      </c>
      <c r="E118" s="127">
        <v>1</v>
      </c>
      <c r="L118" s="54"/>
    </row>
    <row r="119" spans="2:12" ht="15.75">
      <c r="B119" s="8">
        <v>116</v>
      </c>
      <c r="C119" s="7" t="s">
        <v>1730</v>
      </c>
      <c r="D119" s="123" t="s">
        <v>584</v>
      </c>
      <c r="E119" s="127">
        <v>1</v>
      </c>
      <c r="L119" s="54"/>
    </row>
    <row r="120" spans="2:12" ht="15.75">
      <c r="B120" s="8">
        <v>117</v>
      </c>
      <c r="C120" s="7" t="s">
        <v>1731</v>
      </c>
      <c r="D120" s="123" t="s">
        <v>585</v>
      </c>
      <c r="E120" s="127">
        <v>1</v>
      </c>
      <c r="L120" s="54"/>
    </row>
    <row r="121" spans="2:12" ht="15.75">
      <c r="B121" s="8">
        <v>118</v>
      </c>
      <c r="C121" s="7" t="s">
        <v>1732</v>
      </c>
      <c r="D121" s="123" t="s">
        <v>586</v>
      </c>
      <c r="E121" s="127">
        <v>1</v>
      </c>
      <c r="L121" s="54"/>
    </row>
    <row r="122" spans="2:12" ht="15.75">
      <c r="B122" s="8">
        <v>119</v>
      </c>
      <c r="C122" s="7" t="s">
        <v>1733</v>
      </c>
      <c r="D122" s="123" t="s">
        <v>587</v>
      </c>
      <c r="E122" s="127">
        <v>1</v>
      </c>
      <c r="L122" s="54"/>
    </row>
    <row r="123" spans="2:12" ht="15.75">
      <c r="B123" s="8">
        <v>120</v>
      </c>
      <c r="C123" s="7" t="s">
        <v>1734</v>
      </c>
      <c r="D123" s="123" t="s">
        <v>588</v>
      </c>
      <c r="E123" s="127">
        <v>1</v>
      </c>
      <c r="L123" s="54"/>
    </row>
    <row r="124" spans="2:12" ht="15.75">
      <c r="B124" s="8">
        <v>121</v>
      </c>
      <c r="C124" s="7" t="s">
        <v>1735</v>
      </c>
      <c r="D124" s="123" t="s">
        <v>589</v>
      </c>
      <c r="E124" s="127">
        <v>1</v>
      </c>
      <c r="L124" s="54"/>
    </row>
    <row r="125" spans="2:12" ht="15.75">
      <c r="B125" s="8">
        <v>122</v>
      </c>
      <c r="C125" s="7" t="s">
        <v>1736</v>
      </c>
      <c r="D125" s="123" t="s">
        <v>590</v>
      </c>
      <c r="E125" s="127">
        <v>0</v>
      </c>
      <c r="L125" s="54"/>
    </row>
    <row r="126" spans="2:12" ht="15.75">
      <c r="B126" s="8">
        <v>123</v>
      </c>
      <c r="C126" s="7" t="s">
        <v>1737</v>
      </c>
      <c r="D126" s="123" t="s">
        <v>591</v>
      </c>
      <c r="E126" s="127">
        <v>1</v>
      </c>
      <c r="L126" s="54"/>
    </row>
    <row r="127" spans="2:12" ht="15.75">
      <c r="B127" s="8">
        <v>124</v>
      </c>
      <c r="C127" s="7" t="s">
        <v>1738</v>
      </c>
      <c r="D127" s="123" t="s">
        <v>592</v>
      </c>
      <c r="E127" s="127">
        <v>1</v>
      </c>
      <c r="L127" s="54"/>
    </row>
    <row r="128" spans="2:12" ht="15.75">
      <c r="B128" s="8">
        <v>125</v>
      </c>
      <c r="C128" s="7" t="s">
        <v>1739</v>
      </c>
      <c r="D128" s="123" t="s">
        <v>593</v>
      </c>
      <c r="E128" s="127">
        <v>1</v>
      </c>
      <c r="L128" s="54"/>
    </row>
    <row r="129" spans="2:12" ht="15.75">
      <c r="B129" s="8">
        <v>126</v>
      </c>
      <c r="C129" s="7" t="s">
        <v>1740</v>
      </c>
      <c r="D129" s="123" t="s">
        <v>594</v>
      </c>
      <c r="E129" s="127">
        <v>0</v>
      </c>
      <c r="L129" s="54"/>
    </row>
    <row r="130" spans="2:12" ht="15.75">
      <c r="B130" s="8">
        <v>127</v>
      </c>
      <c r="C130" s="7" t="s">
        <v>1741</v>
      </c>
      <c r="D130" s="123" t="s">
        <v>595</v>
      </c>
      <c r="E130" s="127">
        <v>1</v>
      </c>
      <c r="L130" s="54"/>
    </row>
    <row r="131" spans="2:12" ht="15.75">
      <c r="B131" s="8">
        <v>128</v>
      </c>
      <c r="C131" s="7" t="s">
        <v>1742</v>
      </c>
      <c r="D131" s="123" t="s">
        <v>596</v>
      </c>
      <c r="E131" s="127">
        <v>0</v>
      </c>
      <c r="L131" s="54"/>
    </row>
    <row r="132" spans="2:12" ht="15.75">
      <c r="B132" s="8">
        <v>129</v>
      </c>
      <c r="C132" s="7" t="s">
        <v>1743</v>
      </c>
      <c r="D132" s="123" t="s">
        <v>597</v>
      </c>
      <c r="E132" s="127">
        <v>1</v>
      </c>
      <c r="L132" s="54"/>
    </row>
    <row r="133" spans="2:12" ht="15.75">
      <c r="B133" s="8">
        <v>130</v>
      </c>
      <c r="C133" s="7" t="s">
        <v>1744</v>
      </c>
      <c r="D133" s="123" t="s">
        <v>598</v>
      </c>
      <c r="E133" s="127">
        <v>0</v>
      </c>
      <c r="L133" s="54"/>
    </row>
    <row r="134" spans="2:12" ht="15.75">
      <c r="B134" s="8">
        <v>131</v>
      </c>
      <c r="C134" s="7" t="s">
        <v>1745</v>
      </c>
      <c r="D134" s="123" t="s">
        <v>599</v>
      </c>
      <c r="E134" s="127">
        <v>1</v>
      </c>
      <c r="L134" s="54"/>
    </row>
    <row r="135" spans="2:12" ht="15.75">
      <c r="B135" s="8">
        <v>132</v>
      </c>
      <c r="C135" s="7" t="s">
        <v>1746</v>
      </c>
      <c r="D135" s="123" t="s">
        <v>600</v>
      </c>
      <c r="E135" s="127">
        <v>1</v>
      </c>
      <c r="L135" s="54"/>
    </row>
    <row r="136" spans="2:12" ht="15.75">
      <c r="B136" s="8">
        <v>133</v>
      </c>
      <c r="C136" s="7" t="s">
        <v>1747</v>
      </c>
      <c r="D136" s="123" t="s">
        <v>601</v>
      </c>
      <c r="E136" s="127">
        <v>1</v>
      </c>
      <c r="L136" s="54"/>
    </row>
    <row r="137" spans="2:12" ht="15.75">
      <c r="B137" s="8">
        <v>134</v>
      </c>
      <c r="C137" s="7" t="s">
        <v>1748</v>
      </c>
      <c r="D137" s="123" t="s">
        <v>602</v>
      </c>
      <c r="E137" s="127">
        <v>1</v>
      </c>
      <c r="L137" s="54"/>
    </row>
    <row r="138" spans="2:12" ht="15.75">
      <c r="B138" s="8">
        <v>135</v>
      </c>
      <c r="C138" s="7" t="s">
        <v>1749</v>
      </c>
      <c r="D138" s="123" t="s">
        <v>603</v>
      </c>
      <c r="E138" s="127">
        <v>1</v>
      </c>
      <c r="L138" s="54"/>
    </row>
    <row r="139" spans="2:12" ht="15.75">
      <c r="B139" s="8">
        <v>136</v>
      </c>
      <c r="C139" s="7" t="s">
        <v>1750</v>
      </c>
      <c r="D139" s="123" t="s">
        <v>604</v>
      </c>
      <c r="E139" s="127">
        <v>0</v>
      </c>
      <c r="L139" s="54"/>
    </row>
    <row r="140" spans="2:12" ht="15.75">
      <c r="B140" s="8">
        <v>137</v>
      </c>
      <c r="C140" s="7" t="s">
        <v>1751</v>
      </c>
      <c r="D140" s="123" t="s">
        <v>605</v>
      </c>
      <c r="E140" s="127">
        <v>0</v>
      </c>
      <c r="L140" s="54"/>
    </row>
    <row r="141" spans="2:12" ht="15.75">
      <c r="B141" s="8">
        <v>138</v>
      </c>
      <c r="C141" s="7" t="s">
        <v>1752</v>
      </c>
      <c r="D141" s="123" t="s">
        <v>606</v>
      </c>
      <c r="E141" s="127">
        <v>1</v>
      </c>
      <c r="L141" s="54"/>
    </row>
    <row r="142" spans="2:12" ht="15.75">
      <c r="B142" s="8">
        <v>139</v>
      </c>
      <c r="C142" s="7" t="s">
        <v>1753</v>
      </c>
      <c r="D142" s="123" t="s">
        <v>607</v>
      </c>
      <c r="E142" s="127">
        <v>1</v>
      </c>
      <c r="L142" s="54"/>
    </row>
    <row r="143" spans="2:12" ht="15.75">
      <c r="B143" s="8">
        <v>140</v>
      </c>
      <c r="C143" s="7" t="s">
        <v>1754</v>
      </c>
      <c r="D143" s="123" t="s">
        <v>608</v>
      </c>
      <c r="E143" s="127">
        <v>1</v>
      </c>
      <c r="L143" s="54"/>
    </row>
    <row r="144" spans="2:12" ht="15.75">
      <c r="B144" s="8">
        <v>141</v>
      </c>
      <c r="C144" s="7" t="s">
        <v>1755</v>
      </c>
      <c r="D144" s="123" t="s">
        <v>609</v>
      </c>
      <c r="E144" s="127">
        <v>0</v>
      </c>
      <c r="L144" s="54"/>
    </row>
    <row r="145" spans="2:12" ht="15.75">
      <c r="B145" s="8">
        <v>142</v>
      </c>
      <c r="C145" s="7" t="s">
        <v>1756</v>
      </c>
      <c r="D145" s="123" t="s">
        <v>610</v>
      </c>
      <c r="E145" s="127">
        <v>1</v>
      </c>
      <c r="L145" s="54"/>
    </row>
    <row r="146" spans="2:12" ht="15.75">
      <c r="B146" s="8">
        <v>143</v>
      </c>
      <c r="C146" s="7" t="s">
        <v>1757</v>
      </c>
      <c r="D146" s="123" t="s">
        <v>611</v>
      </c>
      <c r="E146" s="127">
        <v>1</v>
      </c>
      <c r="L146" s="54"/>
    </row>
    <row r="147" spans="2:12" ht="15.75">
      <c r="B147" s="8">
        <v>144</v>
      </c>
      <c r="C147" s="7" t="s">
        <v>1758</v>
      </c>
      <c r="D147" s="123" t="s">
        <v>612</v>
      </c>
      <c r="E147" s="127">
        <v>0</v>
      </c>
      <c r="L147" s="54"/>
    </row>
    <row r="148" spans="2:12" ht="15.75">
      <c r="B148" s="8">
        <v>145</v>
      </c>
      <c r="C148" s="7" t="s">
        <v>1759</v>
      </c>
      <c r="D148" s="123" t="s">
        <v>613</v>
      </c>
      <c r="E148" s="127">
        <v>1</v>
      </c>
      <c r="L148" s="54"/>
    </row>
    <row r="149" spans="2:12" ht="15.75">
      <c r="B149" s="8">
        <v>146</v>
      </c>
      <c r="C149" s="7" t="s">
        <v>1760</v>
      </c>
      <c r="D149" s="123" t="s">
        <v>614</v>
      </c>
      <c r="E149" s="127">
        <v>1</v>
      </c>
      <c r="L149" s="54"/>
    </row>
    <row r="150" spans="2:12" ht="15.75">
      <c r="B150" s="8">
        <v>147</v>
      </c>
      <c r="C150" s="7" t="s">
        <v>1761</v>
      </c>
      <c r="D150" s="123" t="s">
        <v>615</v>
      </c>
      <c r="E150" s="127">
        <v>0</v>
      </c>
      <c r="L150" s="54"/>
    </row>
    <row r="151" spans="2:12" ht="15.75">
      <c r="B151" s="8">
        <v>148</v>
      </c>
      <c r="C151" s="7" t="s">
        <v>1762</v>
      </c>
      <c r="D151" s="123" t="s">
        <v>616</v>
      </c>
      <c r="E151" s="127">
        <v>1</v>
      </c>
      <c r="L151" s="54"/>
    </row>
    <row r="152" spans="2:12" ht="15.75">
      <c r="B152" s="8">
        <v>149</v>
      </c>
      <c r="C152" s="7" t="s">
        <v>1763</v>
      </c>
      <c r="D152" s="123" t="s">
        <v>617</v>
      </c>
      <c r="E152" s="127">
        <v>1</v>
      </c>
      <c r="L152" s="54"/>
    </row>
    <row r="153" spans="2:12" ht="15.75">
      <c r="B153" s="8">
        <v>150</v>
      </c>
      <c r="C153" s="7" t="s">
        <v>1764</v>
      </c>
      <c r="D153" s="123" t="s">
        <v>618</v>
      </c>
      <c r="E153" s="127">
        <v>1</v>
      </c>
      <c r="L153" s="54"/>
    </row>
    <row r="154" spans="2:12" ht="15.75">
      <c r="B154" s="8">
        <v>151</v>
      </c>
      <c r="C154" s="7" t="s">
        <v>1765</v>
      </c>
      <c r="D154" s="123" t="s">
        <v>619</v>
      </c>
      <c r="E154" s="127">
        <v>0</v>
      </c>
      <c r="L154" s="54"/>
    </row>
    <row r="155" spans="2:12" ht="15.75">
      <c r="B155" s="8">
        <v>152</v>
      </c>
      <c r="C155" s="7" t="s">
        <v>1766</v>
      </c>
      <c r="D155" s="123" t="s">
        <v>620</v>
      </c>
      <c r="E155" s="127">
        <v>1</v>
      </c>
      <c r="L155" s="54"/>
    </row>
    <row r="156" spans="2:12" ht="15.75">
      <c r="B156" s="8">
        <v>153</v>
      </c>
      <c r="C156" s="7" t="s">
        <v>1767</v>
      </c>
      <c r="D156" s="123" t="s">
        <v>621</v>
      </c>
      <c r="E156" s="127">
        <v>0</v>
      </c>
      <c r="L156" s="54"/>
    </row>
    <row r="157" spans="2:12" ht="15.75">
      <c r="B157" s="8">
        <v>154</v>
      </c>
      <c r="C157" s="7" t="s">
        <v>1768</v>
      </c>
      <c r="D157" s="123" t="s">
        <v>622</v>
      </c>
      <c r="E157" s="127">
        <v>1</v>
      </c>
      <c r="L157" s="54"/>
    </row>
    <row r="158" spans="2:12" ht="15.75">
      <c r="B158" s="8">
        <v>155</v>
      </c>
      <c r="C158" s="7" t="s">
        <v>1769</v>
      </c>
      <c r="D158" s="123" t="s">
        <v>623</v>
      </c>
      <c r="E158" s="127">
        <v>1</v>
      </c>
      <c r="L158" s="54"/>
    </row>
    <row r="159" spans="2:12" ht="15.75">
      <c r="B159" s="8">
        <v>156</v>
      </c>
      <c r="C159" s="7" t="s">
        <v>1770</v>
      </c>
      <c r="D159" s="123" t="s">
        <v>624</v>
      </c>
      <c r="E159" s="127">
        <v>1</v>
      </c>
      <c r="L159" s="54"/>
    </row>
    <row r="160" spans="2:12" ht="15.75">
      <c r="B160" s="8">
        <v>157</v>
      </c>
      <c r="C160" s="7" t="s">
        <v>1771</v>
      </c>
      <c r="D160" s="123" t="s">
        <v>625</v>
      </c>
      <c r="E160" s="127">
        <v>1</v>
      </c>
      <c r="L160" s="54"/>
    </row>
    <row r="161" spans="2:12" ht="15.75">
      <c r="B161" s="8">
        <v>158</v>
      </c>
      <c r="C161" s="7" t="s">
        <v>1772</v>
      </c>
      <c r="D161" s="123" t="s">
        <v>626</v>
      </c>
      <c r="E161" s="127">
        <v>1</v>
      </c>
      <c r="L161" s="54"/>
    </row>
    <row r="162" spans="2:12" ht="15.75">
      <c r="B162" s="8">
        <v>159</v>
      </c>
      <c r="C162" s="7" t="s">
        <v>1773</v>
      </c>
      <c r="D162" s="123" t="s">
        <v>627</v>
      </c>
      <c r="E162" s="127">
        <v>1</v>
      </c>
      <c r="L162" s="54"/>
    </row>
    <row r="163" spans="2:12" ht="15.75">
      <c r="B163" s="8">
        <v>160</v>
      </c>
      <c r="C163" s="7" t="s">
        <v>1774</v>
      </c>
      <c r="D163" s="123" t="s">
        <v>628</v>
      </c>
      <c r="E163" s="127">
        <v>1</v>
      </c>
      <c r="L163" s="54"/>
    </row>
    <row r="164" spans="2:12" ht="15.75">
      <c r="B164" s="8">
        <v>161</v>
      </c>
      <c r="C164" s="7" t="s">
        <v>1775</v>
      </c>
      <c r="D164" s="123" t="s">
        <v>629</v>
      </c>
      <c r="E164" s="127">
        <v>1</v>
      </c>
      <c r="L164" s="54"/>
    </row>
    <row r="165" spans="2:12" ht="15.75">
      <c r="B165" s="8">
        <v>162</v>
      </c>
      <c r="C165" s="7" t="s">
        <v>1776</v>
      </c>
      <c r="D165" s="123" t="s">
        <v>630</v>
      </c>
      <c r="E165" s="127">
        <v>0</v>
      </c>
      <c r="L165" s="54"/>
    </row>
    <row r="166" spans="2:12" ht="15.75">
      <c r="B166" s="8">
        <v>163</v>
      </c>
      <c r="C166" s="7" t="s">
        <v>1777</v>
      </c>
      <c r="D166" s="123" t="s">
        <v>631</v>
      </c>
      <c r="E166" s="127">
        <v>1</v>
      </c>
      <c r="L166" s="54"/>
    </row>
    <row r="167" spans="2:12" ht="15.75">
      <c r="B167" s="8">
        <v>164</v>
      </c>
      <c r="C167" s="7" t="s">
        <v>1778</v>
      </c>
      <c r="D167" s="123" t="s">
        <v>632</v>
      </c>
      <c r="E167" s="127">
        <v>0</v>
      </c>
      <c r="L167" s="54"/>
    </row>
    <row r="168" spans="2:12" ht="15.75">
      <c r="B168" s="8">
        <v>165</v>
      </c>
      <c r="C168" s="7" t="s">
        <v>1779</v>
      </c>
      <c r="D168" s="123" t="s">
        <v>633</v>
      </c>
      <c r="E168" s="127">
        <v>0</v>
      </c>
      <c r="L168" s="54"/>
    </row>
    <row r="169" spans="2:12" ht="15.75">
      <c r="B169" s="8">
        <v>166</v>
      </c>
      <c r="C169" s="7" t="s">
        <v>1780</v>
      </c>
      <c r="D169" s="123" t="s">
        <v>634</v>
      </c>
      <c r="E169" s="127">
        <v>0</v>
      </c>
      <c r="L169" s="54"/>
    </row>
    <row r="170" spans="2:12" ht="15.75">
      <c r="B170" s="8">
        <v>167</v>
      </c>
      <c r="C170" s="7" t="s">
        <v>1781</v>
      </c>
      <c r="D170" s="123" t="s">
        <v>635</v>
      </c>
      <c r="E170" s="127">
        <v>0</v>
      </c>
      <c r="L170" s="54"/>
    </row>
    <row r="171" spans="2:12" ht="15.75">
      <c r="B171" s="8">
        <v>168</v>
      </c>
      <c r="C171" s="7" t="s">
        <v>1782</v>
      </c>
      <c r="D171" s="123" t="s">
        <v>636</v>
      </c>
      <c r="E171" s="127">
        <v>0</v>
      </c>
      <c r="L171" s="54"/>
    </row>
    <row r="172" spans="2:12" ht="15.75">
      <c r="B172" s="8">
        <v>169</v>
      </c>
      <c r="C172" s="7" t="s">
        <v>1783</v>
      </c>
      <c r="D172" s="123" t="s">
        <v>637</v>
      </c>
      <c r="E172" s="127">
        <v>0</v>
      </c>
      <c r="L172" s="54"/>
    </row>
    <row r="173" spans="2:12" ht="15.75">
      <c r="B173" s="8">
        <v>170</v>
      </c>
      <c r="C173" s="7" t="s">
        <v>1784</v>
      </c>
      <c r="D173" s="123" t="s">
        <v>638</v>
      </c>
      <c r="E173" s="127">
        <v>1</v>
      </c>
      <c r="L173" s="54"/>
    </row>
    <row r="174" spans="2:12" ht="15.75">
      <c r="B174" s="8">
        <v>171</v>
      </c>
      <c r="C174" s="7" t="s">
        <v>1785</v>
      </c>
      <c r="D174" s="123" t="s">
        <v>639</v>
      </c>
      <c r="E174" s="127">
        <v>1</v>
      </c>
      <c r="L174" s="54"/>
    </row>
    <row r="175" spans="2:12" ht="15.75">
      <c r="B175" s="8">
        <v>172</v>
      </c>
      <c r="C175" s="7" t="s">
        <v>1786</v>
      </c>
      <c r="D175" s="123" t="s">
        <v>640</v>
      </c>
      <c r="E175" s="127">
        <v>1</v>
      </c>
      <c r="L175" s="54"/>
    </row>
    <row r="176" spans="2:12" ht="15.75">
      <c r="B176" s="8">
        <v>173</v>
      </c>
      <c r="C176" s="7" t="s">
        <v>1787</v>
      </c>
      <c r="D176" s="123" t="s">
        <v>641</v>
      </c>
      <c r="E176" s="127">
        <v>0</v>
      </c>
      <c r="L176" s="54"/>
    </row>
    <row r="177" spans="2:12" ht="15.75">
      <c r="B177" s="8">
        <v>174</v>
      </c>
      <c r="C177" s="7" t="s">
        <v>1788</v>
      </c>
      <c r="D177" s="123" t="s">
        <v>642</v>
      </c>
      <c r="E177" s="127">
        <v>1</v>
      </c>
      <c r="L177" s="54"/>
    </row>
    <row r="178" spans="2:12" ht="15.75">
      <c r="B178" s="8">
        <v>175</v>
      </c>
      <c r="C178" s="7" t="s">
        <v>1789</v>
      </c>
      <c r="D178" s="123" t="s">
        <v>643</v>
      </c>
      <c r="E178" s="127">
        <v>1</v>
      </c>
      <c r="L178" s="54"/>
    </row>
    <row r="179" spans="2:12" ht="15.75">
      <c r="B179" s="8">
        <v>176</v>
      </c>
      <c r="C179" s="7" t="s">
        <v>1790</v>
      </c>
      <c r="D179" s="123" t="s">
        <v>644</v>
      </c>
      <c r="E179" s="127">
        <v>1</v>
      </c>
      <c r="L179" s="54"/>
    </row>
    <row r="180" spans="2:12" ht="15.75">
      <c r="B180" s="8">
        <v>177</v>
      </c>
      <c r="C180" s="7" t="s">
        <v>1791</v>
      </c>
      <c r="D180" s="123" t="s">
        <v>645</v>
      </c>
      <c r="E180" s="127">
        <v>1</v>
      </c>
      <c r="L180" s="54"/>
    </row>
    <row r="181" spans="2:12" ht="15.75">
      <c r="B181" s="8">
        <v>178</v>
      </c>
      <c r="C181" s="7" t="s">
        <v>1792</v>
      </c>
      <c r="D181" s="123" t="s">
        <v>646</v>
      </c>
      <c r="E181" s="127">
        <v>1</v>
      </c>
      <c r="L181" s="54"/>
    </row>
    <row r="182" spans="2:12" ht="15.75">
      <c r="B182" s="8">
        <v>179</v>
      </c>
      <c r="C182" s="7" t="s">
        <v>1793</v>
      </c>
      <c r="D182" s="123" t="s">
        <v>647</v>
      </c>
      <c r="E182" s="127">
        <v>1</v>
      </c>
      <c r="L182" s="54"/>
    </row>
    <row r="183" spans="2:12" ht="15.75">
      <c r="B183" s="8">
        <v>180</v>
      </c>
      <c r="C183" s="7" t="s">
        <v>1794</v>
      </c>
      <c r="D183" s="123" t="s">
        <v>648</v>
      </c>
      <c r="E183" s="127">
        <v>1</v>
      </c>
      <c r="L183" s="54"/>
    </row>
    <row r="184" spans="2:12" ht="15.75">
      <c r="B184" s="8">
        <v>181</v>
      </c>
      <c r="C184" s="7" t="s">
        <v>1795</v>
      </c>
      <c r="D184" s="123" t="s">
        <v>649</v>
      </c>
      <c r="E184" s="127">
        <v>1</v>
      </c>
      <c r="L184" s="54"/>
    </row>
    <row r="185" spans="2:12" ht="15.75">
      <c r="B185" s="8">
        <v>182</v>
      </c>
      <c r="C185" s="7" t="s">
        <v>1796</v>
      </c>
      <c r="D185" s="123" t="s">
        <v>650</v>
      </c>
      <c r="E185" s="127">
        <v>0</v>
      </c>
      <c r="L185" s="54"/>
    </row>
    <row r="186" spans="2:12" ht="15.75">
      <c r="B186" s="8">
        <v>183</v>
      </c>
      <c r="C186" s="7" t="s">
        <v>1797</v>
      </c>
      <c r="D186" s="123" t="s">
        <v>651</v>
      </c>
      <c r="E186" s="127">
        <v>1</v>
      </c>
      <c r="L186" s="54"/>
    </row>
    <row r="187" spans="2:12" ht="15.75">
      <c r="B187" s="8">
        <v>184</v>
      </c>
      <c r="C187" s="7" t="s">
        <v>1798</v>
      </c>
      <c r="D187" s="123" t="s">
        <v>652</v>
      </c>
      <c r="E187" s="127">
        <v>1</v>
      </c>
      <c r="L187" s="54"/>
    </row>
    <row r="188" spans="2:12" ht="15.75">
      <c r="B188" s="8">
        <v>185</v>
      </c>
      <c r="C188" s="7" t="s">
        <v>1799</v>
      </c>
      <c r="D188" s="123" t="s">
        <v>653</v>
      </c>
      <c r="E188" s="127">
        <v>0</v>
      </c>
      <c r="L188" s="54"/>
    </row>
    <row r="189" spans="4:5" ht="15.75">
      <c r="D189" s="123"/>
      <c r="E189" s="123"/>
    </row>
    <row r="190" spans="4:5" ht="15.75">
      <c r="D190" s="123"/>
      <c r="E190" s="123"/>
    </row>
    <row r="191" spans="4:5" ht="15.75">
      <c r="D191" s="123"/>
      <c r="E191" s="123"/>
    </row>
    <row r="192" spans="4:5" ht="15.75">
      <c r="D192" s="123"/>
      <c r="E192" s="123"/>
    </row>
    <row r="193" spans="4:5" ht="15.75">
      <c r="D193" s="123"/>
      <c r="E193" s="123"/>
    </row>
    <row r="194" spans="4:5" ht="15.75">
      <c r="D194" s="123"/>
      <c r="E194" s="123"/>
    </row>
    <row r="195" spans="4:5" ht="15.75">
      <c r="D195" s="123"/>
      <c r="E195" s="123"/>
    </row>
    <row r="196" spans="4:5" ht="15.75">
      <c r="D196" s="123"/>
      <c r="E196" s="123"/>
    </row>
    <row r="197" spans="4:5" ht="15.75">
      <c r="D197" s="123"/>
      <c r="E197" s="123"/>
    </row>
    <row r="198" spans="4:5" ht="15.75">
      <c r="D198" s="123"/>
      <c r="E198" s="123"/>
    </row>
    <row r="199" spans="4:5" ht="15.75">
      <c r="D199" s="123"/>
      <c r="E199" s="123"/>
    </row>
    <row r="200" spans="4:5" ht="15.75">
      <c r="D200" s="123"/>
      <c r="E200" s="123"/>
    </row>
    <row r="201" spans="4:5" ht="15.75">
      <c r="D201" s="123"/>
      <c r="E201" s="123"/>
    </row>
    <row r="202" spans="4:5" ht="15.75">
      <c r="D202" s="123"/>
      <c r="E202" s="123"/>
    </row>
    <row r="203" spans="4:5" ht="15.75">
      <c r="D203" s="123"/>
      <c r="E203" s="123"/>
    </row>
    <row r="204" spans="4:5" ht="15.75">
      <c r="D204" s="123"/>
      <c r="E204" s="123"/>
    </row>
    <row r="205" spans="4:5" ht="15.75">
      <c r="D205" s="123"/>
      <c r="E205" s="123"/>
    </row>
    <row r="206" spans="4:5" ht="15.75">
      <c r="D206" s="123"/>
      <c r="E206" s="123"/>
    </row>
    <row r="207" spans="4:5" ht="15.75">
      <c r="D207" s="123"/>
      <c r="E207" s="123"/>
    </row>
    <row r="208" spans="4:5" ht="15.75">
      <c r="D208" s="123"/>
      <c r="E208" s="123"/>
    </row>
    <row r="209" spans="4:5" ht="15.75">
      <c r="D209" s="123"/>
      <c r="E209" s="123"/>
    </row>
    <row r="210" spans="4:5" ht="15.75">
      <c r="D210" s="123"/>
      <c r="E210" s="123"/>
    </row>
    <row r="211" spans="4:5" ht="15.75">
      <c r="D211" s="123"/>
      <c r="E211" s="123"/>
    </row>
    <row r="212" spans="4:5" ht="15.75">
      <c r="D212" s="123"/>
      <c r="E212" s="123"/>
    </row>
    <row r="213" spans="4:5" ht="15.75">
      <c r="D213" s="123"/>
      <c r="E213" s="123"/>
    </row>
    <row r="214" spans="4:5" ht="15.75">
      <c r="D214" s="123"/>
      <c r="E214" s="123"/>
    </row>
    <row r="215" spans="4:5" ht="15.75">
      <c r="D215" s="123"/>
      <c r="E215" s="123"/>
    </row>
    <row r="216" spans="4:5" ht="15.75">
      <c r="D216" s="123"/>
      <c r="E216" s="123"/>
    </row>
    <row r="217" spans="4:5" ht="15.75">
      <c r="D217" s="123"/>
      <c r="E217" s="123"/>
    </row>
    <row r="218" spans="4:5" ht="15.75">
      <c r="D218" s="123"/>
      <c r="E218" s="123"/>
    </row>
    <row r="219" spans="4:5" ht="15.75">
      <c r="D219" s="123"/>
      <c r="E219" s="123"/>
    </row>
    <row r="220" spans="4:5" ht="15.75">
      <c r="D220" s="123"/>
      <c r="E220" s="123"/>
    </row>
    <row r="221" spans="4:5" ht="15.75">
      <c r="D221" s="123"/>
      <c r="E221" s="123"/>
    </row>
    <row r="222" spans="4:5" ht="15.75">
      <c r="D222" s="123"/>
      <c r="E222" s="123"/>
    </row>
    <row r="223" spans="4:5" ht="15.75">
      <c r="D223" s="123"/>
      <c r="E223" s="123"/>
    </row>
    <row r="224" spans="4:5" ht="15.75">
      <c r="D224" s="123"/>
      <c r="E224" s="123"/>
    </row>
    <row r="225" spans="4:5" ht="15.75">
      <c r="D225" s="123"/>
      <c r="E225" s="123"/>
    </row>
    <row r="226" spans="4:5" ht="15.75">
      <c r="D226" s="123"/>
      <c r="E226" s="123"/>
    </row>
    <row r="227" spans="4:5" ht="15.75">
      <c r="D227" s="123"/>
      <c r="E227" s="123"/>
    </row>
    <row r="228" spans="4:5" ht="15.75">
      <c r="D228" s="123"/>
      <c r="E228" s="123"/>
    </row>
    <row r="229" spans="4:5" ht="15.75">
      <c r="D229" s="123"/>
      <c r="E229" s="123"/>
    </row>
    <row r="230" spans="4:5" ht="15.75">
      <c r="D230" s="123"/>
      <c r="E230" s="123"/>
    </row>
    <row r="231" spans="4:5" ht="15.75">
      <c r="D231" s="123"/>
      <c r="E231" s="123"/>
    </row>
    <row r="232" spans="4:5" ht="15.75">
      <c r="D232" s="123"/>
      <c r="E232" s="123"/>
    </row>
    <row r="233" spans="4:5" ht="15.75">
      <c r="D233" s="123"/>
      <c r="E233" s="123"/>
    </row>
    <row r="234" spans="4:5" ht="15.75">
      <c r="D234" s="123"/>
      <c r="E234" s="123"/>
    </row>
    <row r="235" spans="4:5" ht="15.75">
      <c r="D235" s="123"/>
      <c r="E235" s="123"/>
    </row>
    <row r="236" spans="4:5" ht="15.75">
      <c r="D236" s="123"/>
      <c r="E236" s="123"/>
    </row>
    <row r="237" spans="4:5" ht="15.75">
      <c r="D237" s="123"/>
      <c r="E237" s="123"/>
    </row>
    <row r="238" spans="4:5" ht="15.75">
      <c r="D238" s="123"/>
      <c r="E238" s="123"/>
    </row>
    <row r="239" spans="4:5" ht="15.75">
      <c r="D239" s="123"/>
      <c r="E239" s="123"/>
    </row>
    <row r="240" spans="4:5" ht="15.75">
      <c r="D240" s="123"/>
      <c r="E240" s="123"/>
    </row>
    <row r="241" spans="4:5" ht="15.75">
      <c r="D241" s="123"/>
      <c r="E241" s="123"/>
    </row>
    <row r="242" spans="4:5" ht="15.75">
      <c r="D242" s="123"/>
      <c r="E242" s="123"/>
    </row>
    <row r="243" spans="4:5" ht="15.75">
      <c r="D243" s="123"/>
      <c r="E243" s="123"/>
    </row>
    <row r="244" spans="4:5" ht="15.75">
      <c r="D244" s="123"/>
      <c r="E244" s="123"/>
    </row>
    <row r="245" spans="4:5" ht="15.75">
      <c r="D245" s="123"/>
      <c r="E245" s="123"/>
    </row>
    <row r="246" spans="4:5" ht="15.75">
      <c r="D246" s="123"/>
      <c r="E246" s="123"/>
    </row>
    <row r="247" spans="4:5" ht="15.75">
      <c r="D247" s="123"/>
      <c r="E247" s="123"/>
    </row>
    <row r="248" spans="4:5" ht="15.75">
      <c r="D248" s="123"/>
      <c r="E248" s="123"/>
    </row>
    <row r="249" spans="4:5" ht="15.75">
      <c r="D249" s="123"/>
      <c r="E249" s="123"/>
    </row>
    <row r="250" spans="4:5" ht="15.75">
      <c r="D250" s="123"/>
      <c r="E250" s="123"/>
    </row>
    <row r="251" spans="4:5" ht="15.75">
      <c r="D251" s="123"/>
      <c r="E251" s="123"/>
    </row>
    <row r="252" spans="4:5" ht="15.75">
      <c r="D252" s="123"/>
      <c r="E252" s="123"/>
    </row>
    <row r="253" spans="4:5" ht="15.75">
      <c r="D253" s="123"/>
      <c r="E253" s="123"/>
    </row>
    <row r="254" spans="4:5" ht="15.75">
      <c r="D254" s="123"/>
      <c r="E254" s="123"/>
    </row>
    <row r="255" spans="4:5" ht="15.75">
      <c r="D255" s="123"/>
      <c r="E255" s="123"/>
    </row>
    <row r="256" spans="4:5" ht="15.75">
      <c r="D256" s="123"/>
      <c r="E256" s="123"/>
    </row>
    <row r="257" spans="4:5" ht="15.75">
      <c r="D257" s="123"/>
      <c r="E257" s="123"/>
    </row>
    <row r="258" spans="4:5" ht="15.75">
      <c r="D258" s="123"/>
      <c r="E258" s="123"/>
    </row>
    <row r="259" spans="4:5" ht="15.75">
      <c r="D259" s="123"/>
      <c r="E259" s="123"/>
    </row>
    <row r="260" spans="4:5" ht="15.75">
      <c r="D260" s="123"/>
      <c r="E260" s="123"/>
    </row>
    <row r="261" spans="4:5" ht="15.75">
      <c r="D261" s="123"/>
      <c r="E261" s="123"/>
    </row>
    <row r="262" spans="4:5" ht="15.75">
      <c r="D262" s="123"/>
      <c r="E262" s="123"/>
    </row>
    <row r="263" spans="4:5" ht="15.75">
      <c r="D263" s="123"/>
      <c r="E263" s="123"/>
    </row>
    <row r="264" spans="4:5" ht="15.75">
      <c r="D264" s="123"/>
      <c r="E264" s="123"/>
    </row>
    <row r="265" spans="4:5" ht="15.75">
      <c r="D265" s="123"/>
      <c r="E265" s="123"/>
    </row>
    <row r="266" spans="4:5" ht="15.75">
      <c r="D266" s="123"/>
      <c r="E266" s="123"/>
    </row>
    <row r="267" spans="4:5" ht="15.75">
      <c r="D267" s="123"/>
      <c r="E267" s="123"/>
    </row>
    <row r="268" spans="4:5" ht="15.75">
      <c r="D268" s="123"/>
      <c r="E268" s="123"/>
    </row>
    <row r="269" spans="4:5" ht="15.75">
      <c r="D269" s="123"/>
      <c r="E269" s="123"/>
    </row>
    <row r="270" spans="4:5" ht="15.75">
      <c r="D270" s="123"/>
      <c r="E270" s="123"/>
    </row>
    <row r="271" spans="4:5" ht="15.75">
      <c r="D271" s="123"/>
      <c r="E271" s="123"/>
    </row>
    <row r="272" spans="4:5" ht="15.75">
      <c r="D272" s="123"/>
      <c r="E272" s="123"/>
    </row>
    <row r="273" spans="4:5" ht="15.75">
      <c r="D273" s="123"/>
      <c r="E273" s="123"/>
    </row>
    <row r="274" spans="4:5" ht="15.75">
      <c r="D274" s="123"/>
      <c r="E274" s="123"/>
    </row>
    <row r="275" spans="4:5" ht="15.75">
      <c r="D275" s="123"/>
      <c r="E275" s="123"/>
    </row>
    <row r="276" spans="4:5" ht="15.75">
      <c r="D276" s="123"/>
      <c r="E276" s="123"/>
    </row>
    <row r="277" spans="4:5" ht="15.75">
      <c r="D277" s="123"/>
      <c r="E277" s="123"/>
    </row>
    <row r="278" spans="4:5" ht="15.75">
      <c r="D278" s="123"/>
      <c r="E278" s="123"/>
    </row>
    <row r="279" spans="4:5" ht="15.75">
      <c r="D279" s="123"/>
      <c r="E279" s="123"/>
    </row>
    <row r="280" spans="4:5" ht="15.75">
      <c r="D280" s="123"/>
      <c r="E280" s="123"/>
    </row>
    <row r="281" spans="4:5" ht="15.75">
      <c r="D281" s="123"/>
      <c r="E281" s="123"/>
    </row>
    <row r="282" spans="4:5" ht="15.75">
      <c r="D282" s="123"/>
      <c r="E282" s="123"/>
    </row>
    <row r="283" spans="4:5" ht="15.75">
      <c r="D283" s="123"/>
      <c r="E283" s="123"/>
    </row>
    <row r="284" spans="4:5" ht="15.75">
      <c r="D284" s="123"/>
      <c r="E284" s="123"/>
    </row>
    <row r="285" spans="4:5" ht="15.75">
      <c r="D285" s="123"/>
      <c r="E285" s="123"/>
    </row>
    <row r="286" spans="4:5" ht="15.75">
      <c r="D286" s="123"/>
      <c r="E286" s="123"/>
    </row>
    <row r="287" spans="4:5" ht="15.75">
      <c r="D287" s="123"/>
      <c r="E287" s="123"/>
    </row>
    <row r="288" spans="4:5" ht="15.75">
      <c r="D288" s="123"/>
      <c r="E288" s="123"/>
    </row>
    <row r="289" spans="4:5" ht="15.75">
      <c r="D289" s="123"/>
      <c r="E289" s="123"/>
    </row>
    <row r="290" spans="4:5" ht="15.75">
      <c r="D290" s="123"/>
      <c r="E290" s="123"/>
    </row>
    <row r="291" spans="4:5" ht="15.75">
      <c r="D291" s="123"/>
      <c r="E291" s="123"/>
    </row>
    <row r="292" spans="4:5" ht="15.75">
      <c r="D292" s="123"/>
      <c r="E292" s="123"/>
    </row>
    <row r="293" spans="4:5" ht="15.75">
      <c r="D293" s="123"/>
      <c r="E293" s="123"/>
    </row>
    <row r="294" spans="4:5" ht="15.75">
      <c r="D294" s="123"/>
      <c r="E294" s="123"/>
    </row>
    <row r="295" spans="4:5" ht="15.75">
      <c r="D295" s="123"/>
      <c r="E295" s="123"/>
    </row>
    <row r="296" spans="4:5" ht="15.75">
      <c r="D296" s="123"/>
      <c r="E296" s="123"/>
    </row>
    <row r="297" spans="4:5" ht="15.75">
      <c r="D297" s="123"/>
      <c r="E297" s="123"/>
    </row>
    <row r="298" spans="4:5" ht="15.75">
      <c r="D298" s="123"/>
      <c r="E298" s="123"/>
    </row>
    <row r="299" spans="4:5" ht="15.75">
      <c r="D299" s="123"/>
      <c r="E299" s="123"/>
    </row>
    <row r="300" spans="4:5" ht="15.75">
      <c r="D300" s="123"/>
      <c r="E300" s="123"/>
    </row>
    <row r="301" spans="4:5" ht="15.75">
      <c r="D301" s="123"/>
      <c r="E301" s="123"/>
    </row>
    <row r="302" spans="4:5" ht="15.75">
      <c r="D302" s="123"/>
      <c r="E302" s="123"/>
    </row>
    <row r="303" spans="4:5" ht="15.75">
      <c r="D303" s="123"/>
      <c r="E303" s="123"/>
    </row>
    <row r="304" spans="4:5" ht="15.75">
      <c r="D304" s="123"/>
      <c r="E304" s="123"/>
    </row>
    <row r="305" spans="4:5" ht="15.75">
      <c r="D305" s="123"/>
      <c r="E305" s="123"/>
    </row>
    <row r="306" spans="4:5" ht="15.75">
      <c r="D306" s="123"/>
      <c r="E306" s="123"/>
    </row>
    <row r="307" spans="4:5" ht="15.75">
      <c r="D307" s="123"/>
      <c r="E307" s="123"/>
    </row>
    <row r="308" spans="4:5" ht="15.75">
      <c r="D308" s="123"/>
      <c r="E308" s="123"/>
    </row>
    <row r="309" spans="4:5" ht="15.75">
      <c r="D309" s="123"/>
      <c r="E309" s="123"/>
    </row>
    <row r="310" spans="4:5" ht="15.75">
      <c r="D310" s="123"/>
      <c r="E310" s="123"/>
    </row>
    <row r="311" spans="4:5" ht="15.75">
      <c r="D311" s="123"/>
      <c r="E311" s="123"/>
    </row>
    <row r="312" spans="4:5" ht="15.75">
      <c r="D312" s="123"/>
      <c r="E312" s="123"/>
    </row>
    <row r="313" spans="4:5" ht="15.75">
      <c r="D313" s="123"/>
      <c r="E313" s="123"/>
    </row>
    <row r="314" spans="4:5" ht="15.75">
      <c r="D314" s="123"/>
      <c r="E314" s="123"/>
    </row>
    <row r="315" spans="4:5" ht="15.75">
      <c r="D315" s="123"/>
      <c r="E315" s="123"/>
    </row>
    <row r="316" spans="4:5" ht="15.75">
      <c r="D316" s="123"/>
      <c r="E316" s="123"/>
    </row>
    <row r="317" spans="4:5" ht="15.75">
      <c r="D317" s="123"/>
      <c r="E317" s="123"/>
    </row>
    <row r="318" spans="4:5" ht="15.75">
      <c r="D318" s="123"/>
      <c r="E318" s="123"/>
    </row>
    <row r="319" spans="4:5" ht="15.75">
      <c r="D319" s="123"/>
      <c r="E319" s="123"/>
    </row>
    <row r="320" spans="4:5" ht="15.75">
      <c r="D320" s="123"/>
      <c r="E320" s="123"/>
    </row>
    <row r="321" spans="4:5" ht="15.75">
      <c r="D321" s="123"/>
      <c r="E321" s="123"/>
    </row>
    <row r="322" spans="4:5" ht="15.75">
      <c r="D322" s="123"/>
      <c r="E322" s="123"/>
    </row>
    <row r="323" spans="4:5" ht="15.75">
      <c r="D323" s="123"/>
      <c r="E323" s="123"/>
    </row>
    <row r="324" spans="4:5" ht="15.75">
      <c r="D324" s="123"/>
      <c r="E324" s="123"/>
    </row>
    <row r="325" spans="4:5" ht="15.75">
      <c r="D325" s="123"/>
      <c r="E325" s="123"/>
    </row>
    <row r="326" spans="4:5" ht="15.75">
      <c r="D326" s="123"/>
      <c r="E326" s="123"/>
    </row>
    <row r="327" spans="4:5" ht="15.75">
      <c r="D327" s="123"/>
      <c r="E327" s="123"/>
    </row>
    <row r="328" spans="4:5" ht="15.75">
      <c r="D328" s="123"/>
      <c r="E328" s="123"/>
    </row>
    <row r="329" spans="4:5" ht="15.75">
      <c r="D329" s="123"/>
      <c r="E329" s="123"/>
    </row>
    <row r="330" spans="4:5" ht="15.75">
      <c r="D330" s="123"/>
      <c r="E330" s="123"/>
    </row>
    <row r="331" spans="4:5" ht="15.75">
      <c r="D331" s="123"/>
      <c r="E331" s="123"/>
    </row>
    <row r="332" spans="4:5" ht="15.75">
      <c r="D332" s="123"/>
      <c r="E332" s="123"/>
    </row>
    <row r="333" spans="4:5" ht="15.75">
      <c r="D333" s="123"/>
      <c r="E333" s="123"/>
    </row>
    <row r="334" spans="4:5" ht="15.75">
      <c r="D334" s="123"/>
      <c r="E334" s="123"/>
    </row>
    <row r="335" spans="4:5" ht="15.75">
      <c r="D335" s="123"/>
      <c r="E335" s="123"/>
    </row>
    <row r="336" spans="4:5" ht="15.75">
      <c r="D336" s="123"/>
      <c r="E336" s="123"/>
    </row>
    <row r="337" spans="4:5" ht="15.75">
      <c r="D337" s="123"/>
      <c r="E337" s="123"/>
    </row>
    <row r="338" spans="4:5" ht="15.75">
      <c r="D338" s="123"/>
      <c r="E338" s="123"/>
    </row>
    <row r="339" spans="4:5" ht="15.75">
      <c r="D339" s="123"/>
      <c r="E339" s="123"/>
    </row>
    <row r="340" spans="4:5" ht="15.75">
      <c r="D340" s="123"/>
      <c r="E340" s="123"/>
    </row>
    <row r="341" spans="4:5" ht="15.75">
      <c r="D341" s="123"/>
      <c r="E341" s="123"/>
    </row>
    <row r="342" spans="4:5" ht="15.75">
      <c r="D342" s="123"/>
      <c r="E342" s="123"/>
    </row>
    <row r="343" spans="4:5" ht="15.75">
      <c r="D343" s="123"/>
      <c r="E343" s="123"/>
    </row>
    <row r="344" spans="4:5" ht="15.75">
      <c r="D344" s="123"/>
      <c r="E344" s="123"/>
    </row>
    <row r="345" spans="4:5" ht="15.75">
      <c r="D345" s="123"/>
      <c r="E345" s="123"/>
    </row>
    <row r="346" spans="4:5" ht="15.75">
      <c r="D346" s="123"/>
      <c r="E346" s="123"/>
    </row>
    <row r="347" spans="4:5" ht="15.75">
      <c r="D347" s="123"/>
      <c r="E347" s="123"/>
    </row>
    <row r="348" spans="4:5" ht="15.75">
      <c r="D348" s="123"/>
      <c r="E348" s="123"/>
    </row>
    <row r="349" spans="4:5" ht="15.75">
      <c r="D349" s="123"/>
      <c r="E349" s="123"/>
    </row>
    <row r="350" spans="4:5" ht="15.75">
      <c r="D350" s="123"/>
      <c r="E350" s="123"/>
    </row>
    <row r="351" spans="4:5" ht="15.75">
      <c r="D351" s="123"/>
      <c r="E351" s="123"/>
    </row>
    <row r="352" spans="4:5" ht="15.75">
      <c r="D352" s="123"/>
      <c r="E352" s="123"/>
    </row>
    <row r="353" spans="4:5" ht="15.75">
      <c r="D353" s="123"/>
      <c r="E353" s="123"/>
    </row>
    <row r="354" spans="4:5" ht="15.75">
      <c r="D354" s="123"/>
      <c r="E354" s="123"/>
    </row>
    <row r="355" spans="4:5" ht="15.75">
      <c r="D355" s="123"/>
      <c r="E355" s="123"/>
    </row>
    <row r="356" spans="4:5" ht="15.75">
      <c r="D356" s="123"/>
      <c r="E356" s="123"/>
    </row>
    <row r="357" spans="4:5" ht="15.75">
      <c r="D357" s="123"/>
      <c r="E357" s="123"/>
    </row>
    <row r="358" spans="4:5" ht="15.75">
      <c r="D358" s="123"/>
      <c r="E358" s="123"/>
    </row>
    <row r="359" spans="4:5" ht="15.75">
      <c r="D359" s="123"/>
      <c r="E359" s="123"/>
    </row>
    <row r="360" spans="4:5" ht="15.75">
      <c r="D360" s="123"/>
      <c r="E360" s="123"/>
    </row>
    <row r="361" spans="4:5" ht="15.75">
      <c r="D361" s="123"/>
      <c r="E361" s="123"/>
    </row>
    <row r="362" spans="4:5" ht="15.75">
      <c r="D362" s="123"/>
      <c r="E362" s="123"/>
    </row>
    <row r="363" spans="4:5" ht="15.75">
      <c r="D363" s="123"/>
      <c r="E363" s="123"/>
    </row>
    <row r="364" spans="4:5" ht="15.75">
      <c r="D364" s="123"/>
      <c r="E364" s="123"/>
    </row>
    <row r="365" spans="4:5" ht="15.75">
      <c r="D365" s="123"/>
      <c r="E365" s="123"/>
    </row>
    <row r="366" spans="4:5" ht="15.75">
      <c r="D366" s="123"/>
      <c r="E366" s="123"/>
    </row>
    <row r="367" spans="4:5" ht="15.75">
      <c r="D367" s="123"/>
      <c r="E367" s="123"/>
    </row>
    <row r="368" spans="4:5" ht="15.75">
      <c r="D368" s="123"/>
      <c r="E368" s="123"/>
    </row>
    <row r="369" spans="4:5" ht="15.75">
      <c r="D369" s="123"/>
      <c r="E369" s="123"/>
    </row>
    <row r="370" spans="4:5" ht="15.75">
      <c r="D370" s="123"/>
      <c r="E370" s="123"/>
    </row>
    <row r="371" spans="4:5" ht="15.75">
      <c r="D371" s="123"/>
      <c r="E371" s="123"/>
    </row>
    <row r="372" spans="4:5" ht="15.75">
      <c r="D372" s="123"/>
      <c r="E372" s="123"/>
    </row>
    <row r="373" spans="4:5" ht="15.75">
      <c r="D373" s="123"/>
      <c r="E373" s="123"/>
    </row>
    <row r="374" spans="4:5" ht="15.75">
      <c r="D374" s="123"/>
      <c r="E374" s="123"/>
    </row>
    <row r="375" spans="4:5" ht="15.75">
      <c r="D375" s="123"/>
      <c r="E375" s="123"/>
    </row>
    <row r="376" spans="4:5" ht="15.75">
      <c r="D376" s="123"/>
      <c r="E376" s="123"/>
    </row>
    <row r="377" spans="4:5" ht="15.75">
      <c r="D377" s="123"/>
      <c r="E377" s="123"/>
    </row>
    <row r="378" spans="2:5" ht="15.75">
      <c r="B378" s="7">
        <v>0</v>
      </c>
      <c r="D378" s="123"/>
      <c r="E378" s="123"/>
    </row>
    <row r="379" spans="4:5" ht="15.75">
      <c r="D379" s="123"/>
      <c r="E379" s="123"/>
    </row>
    <row r="380" spans="4:5" ht="15.75">
      <c r="D380" s="123"/>
      <c r="E380" s="123"/>
    </row>
    <row r="381" spans="4:5" ht="15.75">
      <c r="D381" s="123"/>
      <c r="E381" s="123"/>
    </row>
    <row r="382" spans="4:5" ht="15.75">
      <c r="D382" s="123"/>
      <c r="E382" s="123"/>
    </row>
    <row r="383" spans="4:5" ht="15.75">
      <c r="D383" s="123"/>
      <c r="E383" s="123"/>
    </row>
    <row r="384" spans="4:5" ht="15.75">
      <c r="D384" s="123"/>
      <c r="E384" s="123"/>
    </row>
    <row r="385" spans="4:5" ht="15.75">
      <c r="D385" s="123"/>
      <c r="E385" s="123"/>
    </row>
    <row r="386" spans="4:5" ht="15.75">
      <c r="D386" s="123"/>
      <c r="E386" s="123"/>
    </row>
    <row r="387" spans="4:5" ht="15.75">
      <c r="D387" s="123"/>
      <c r="E387" s="123"/>
    </row>
    <row r="388" spans="4:5" ht="15.75">
      <c r="D388" s="123"/>
      <c r="E388" s="123"/>
    </row>
    <row r="389" spans="4:5" ht="15.75">
      <c r="D389" s="123"/>
      <c r="E389" s="123"/>
    </row>
    <row r="390" spans="4:5" ht="15.75">
      <c r="D390" s="123"/>
      <c r="E390" s="123"/>
    </row>
    <row r="391" spans="4:5" ht="15.75">
      <c r="D391" s="123"/>
      <c r="E391" s="123"/>
    </row>
    <row r="392" spans="4:5" ht="15.75">
      <c r="D392" s="123"/>
      <c r="E392" s="123"/>
    </row>
    <row r="393" spans="4:5" ht="15.75">
      <c r="D393" s="123"/>
      <c r="E393" s="123"/>
    </row>
    <row r="394" spans="4:5" ht="15.75">
      <c r="D394" s="123"/>
      <c r="E394" s="123"/>
    </row>
    <row r="395" spans="4:5" ht="15.75">
      <c r="D395" s="123"/>
      <c r="E395" s="123"/>
    </row>
    <row r="396" spans="4:5" ht="15.75">
      <c r="D396" s="123"/>
      <c r="E396" s="123"/>
    </row>
    <row r="397" spans="4:5" ht="15.75">
      <c r="D397" s="123"/>
      <c r="E397" s="123"/>
    </row>
    <row r="398" spans="4:5" ht="15.75">
      <c r="D398" s="123"/>
      <c r="E398" s="123"/>
    </row>
    <row r="399" spans="4:5" ht="15.75">
      <c r="D399" s="123"/>
      <c r="E399" s="123"/>
    </row>
    <row r="400" spans="4:5" ht="15.75">
      <c r="D400" s="123"/>
      <c r="E400" s="123"/>
    </row>
    <row r="401" spans="4:5" ht="15.75">
      <c r="D401" s="123"/>
      <c r="E401" s="123"/>
    </row>
    <row r="402" spans="4:5" ht="15.75">
      <c r="D402" s="123"/>
      <c r="E402" s="123"/>
    </row>
    <row r="403" spans="4:5" ht="15.75">
      <c r="D403" s="123"/>
      <c r="E403" s="123"/>
    </row>
    <row r="404" spans="4:5" ht="15.75">
      <c r="D404" s="123"/>
      <c r="E404" s="123"/>
    </row>
    <row r="405" spans="4:5" ht="15.75">
      <c r="D405" s="123"/>
      <c r="E405" s="123"/>
    </row>
    <row r="406" spans="4:5" ht="15.75">
      <c r="D406" s="123"/>
      <c r="E406" s="123"/>
    </row>
    <row r="407" spans="4:5" ht="15.75">
      <c r="D407" s="123"/>
      <c r="E407" s="123"/>
    </row>
    <row r="408" spans="4:5" ht="15.75">
      <c r="D408" s="123"/>
      <c r="E408" s="123"/>
    </row>
    <row r="409" spans="4:5" ht="15.75">
      <c r="D409" s="123"/>
      <c r="E409" s="123"/>
    </row>
    <row r="410" spans="4:5" ht="15.75">
      <c r="D410" s="123"/>
      <c r="E410" s="123"/>
    </row>
    <row r="411" spans="4:5" ht="15.75">
      <c r="D411" s="123"/>
      <c r="E411" s="123"/>
    </row>
    <row r="412" spans="4:5" ht="15.75">
      <c r="D412" s="123"/>
      <c r="E412" s="123"/>
    </row>
    <row r="413" spans="4:5" ht="15.75">
      <c r="D413" s="123"/>
      <c r="E413" s="123"/>
    </row>
    <row r="414" spans="4:5" ht="15.75">
      <c r="D414" s="123"/>
      <c r="E414" s="123"/>
    </row>
    <row r="415" spans="4:5" ht="15.75">
      <c r="D415" s="123"/>
      <c r="E415" s="123"/>
    </row>
    <row r="416" spans="4:5" ht="15.75">
      <c r="D416" s="123"/>
      <c r="E416" s="123"/>
    </row>
    <row r="417" spans="4:5" ht="15.75">
      <c r="D417" s="123"/>
      <c r="E417" s="123"/>
    </row>
    <row r="418" spans="4:5" ht="15.75">
      <c r="D418" s="123"/>
      <c r="E418" s="123"/>
    </row>
    <row r="419" spans="4:5" ht="15.75">
      <c r="D419" s="123"/>
      <c r="E419" s="123"/>
    </row>
    <row r="420" spans="4:5" ht="15.75">
      <c r="D420" s="123"/>
      <c r="E420" s="123"/>
    </row>
    <row r="421" spans="4:5" ht="15.75">
      <c r="D421" s="123"/>
      <c r="E421" s="123"/>
    </row>
    <row r="422" spans="4:5" ht="15.75">
      <c r="D422" s="123"/>
      <c r="E422" s="123"/>
    </row>
    <row r="423" spans="4:5" ht="15.75">
      <c r="D423" s="123"/>
      <c r="E423" s="123"/>
    </row>
    <row r="424" spans="4:5" ht="15.75">
      <c r="D424" s="123"/>
      <c r="E424" s="123"/>
    </row>
    <row r="425" spans="4:5" ht="15.75">
      <c r="D425" s="123"/>
      <c r="E425" s="123"/>
    </row>
    <row r="426" spans="4:5" ht="15.75">
      <c r="D426" s="123"/>
      <c r="E426" s="123"/>
    </row>
    <row r="427" spans="4:5" ht="15.75">
      <c r="D427" s="123"/>
      <c r="E427" s="123"/>
    </row>
    <row r="428" spans="4:5" ht="15.75">
      <c r="D428" s="123"/>
      <c r="E428" s="123"/>
    </row>
    <row r="429" spans="4:5" ht="15.75">
      <c r="D429" s="123"/>
      <c r="E429" s="123"/>
    </row>
    <row r="430" spans="4:5" ht="15.75">
      <c r="D430" s="123"/>
      <c r="E430" s="123"/>
    </row>
    <row r="431" spans="4:5" ht="15.75">
      <c r="D431" s="123"/>
      <c r="E431" s="123"/>
    </row>
    <row r="432" spans="4:5" ht="15.75">
      <c r="D432" s="123"/>
      <c r="E432" s="123"/>
    </row>
    <row r="433" spans="4:5" ht="15.75">
      <c r="D433" s="123"/>
      <c r="E433" s="123"/>
    </row>
    <row r="434" spans="4:5" ht="15.75">
      <c r="D434" s="123"/>
      <c r="E434" s="123"/>
    </row>
    <row r="435" spans="4:5" ht="15.75">
      <c r="D435" s="123"/>
      <c r="E435" s="123"/>
    </row>
    <row r="436" spans="4:5" ht="15.75">
      <c r="D436" s="123"/>
      <c r="E436" s="123"/>
    </row>
    <row r="437" spans="4:5" ht="15.75">
      <c r="D437" s="123"/>
      <c r="E437" s="123"/>
    </row>
    <row r="438" spans="4:5" ht="15.75">
      <c r="D438" s="123"/>
      <c r="E438" s="123"/>
    </row>
    <row r="439" spans="4:5" ht="15.75">
      <c r="D439" s="123"/>
      <c r="E439" s="123"/>
    </row>
    <row r="440" spans="4:5" ht="15.75">
      <c r="D440" s="123"/>
      <c r="E440" s="123"/>
    </row>
    <row r="441" spans="4:5" ht="15.75">
      <c r="D441" s="123"/>
      <c r="E441" s="123"/>
    </row>
    <row r="442" spans="4:5" ht="15.75">
      <c r="D442" s="123"/>
      <c r="E442" s="123"/>
    </row>
    <row r="443" spans="4:5" ht="15.75">
      <c r="D443" s="123"/>
      <c r="E443" s="123"/>
    </row>
    <row r="444" spans="4:5" ht="15.75">
      <c r="D444" s="123"/>
      <c r="E444" s="123"/>
    </row>
    <row r="445" spans="4:5" ht="15.75">
      <c r="D445" s="123"/>
      <c r="E445" s="123"/>
    </row>
    <row r="446" spans="4:5" ht="15.75">
      <c r="D446" s="123"/>
      <c r="E446" s="123"/>
    </row>
    <row r="447" spans="4:5" ht="15.75">
      <c r="D447" s="123"/>
      <c r="E447" s="123"/>
    </row>
    <row r="448" spans="4:5" ht="15.75">
      <c r="D448" s="123"/>
      <c r="E448" s="123"/>
    </row>
    <row r="449" spans="4:5" ht="15.75">
      <c r="D449" s="123"/>
      <c r="E449" s="123"/>
    </row>
    <row r="450" spans="4:5" ht="15.75">
      <c r="D450" s="123"/>
      <c r="E450" s="123"/>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6"/>
  <sheetViews>
    <sheetView showGridLines="0" showRowColHeaders="0" zoomScalePageLayoutView="0" workbookViewId="0" topLeftCell="A1">
      <pane ySplit="8" topLeftCell="A33" activePane="bottomLeft" state="frozen"/>
      <selection pane="topLeft" activeCell="E10" sqref="E10"/>
      <selection pane="bottomLeft" activeCell="D26" sqref="D26"/>
    </sheetView>
  </sheetViews>
  <sheetFormatPr defaultColWidth="0" defaultRowHeight="12.75"/>
  <cols>
    <col min="1" max="1" width="30.33203125" style="49" customWidth="1"/>
    <col min="2" max="2" width="27.16015625" style="54" customWidth="1"/>
    <col min="3" max="3" width="11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2016 - PRESTAÇÃO DE CONTAS DO PREFEITO MUNICIPAL</v>
      </c>
      <c r="C2" s="217"/>
      <c r="D2" s="217"/>
      <c r="E2" s="9"/>
      <c r="F2" s="9"/>
    </row>
    <row r="3" spans="2:6" s="10" customFormat="1" ht="18.75">
      <c r="B3" s="232" t="str">
        <f>IF(SUM!$G$3="","",IF(SUM!$G$3="RECIFE","CIDADE DO RECIFE","MUNICÍPIO DE "&amp;UPPER(SUM!G3)))</f>
        <v>MUNICÍPIO DE XEXÉU</v>
      </c>
      <c r="C3" s="232"/>
      <c r="D3" s="232"/>
      <c r="E3" s="32"/>
      <c r="F3" s="32"/>
    </row>
    <row r="4" spans="1:6" s="10" customFormat="1" ht="18.75">
      <c r="A4" s="150"/>
      <c r="B4" s="150"/>
      <c r="C4" s="150"/>
      <c r="D4" s="150"/>
      <c r="E4" s="32"/>
      <c r="F4" s="32"/>
    </row>
    <row r="5" spans="1:6" s="10" customFormat="1" ht="18.75" customHeight="1">
      <c r="A5" s="150"/>
      <c r="B5" s="150"/>
      <c r="C5" s="150"/>
      <c r="D5" s="150"/>
      <c r="E5" s="32"/>
      <c r="F5" s="32"/>
    </row>
    <row r="6" spans="1:8" s="9" customFormat="1" ht="15.75">
      <c r="A6" s="8"/>
      <c r="B6" s="234" t="str">
        <f>UPPER(MENU!B17)</f>
        <v>07 DEMONSTRATIVO DAS DESPESAS COM AÇÕES TÍPICAS DE MANUTENÇÃO E DESENVOLVIMENTO DO ENSINO</v>
      </c>
      <c r="C6" s="234"/>
      <c r="D6" s="234"/>
      <c r="G6" s="7"/>
      <c r="H6" s="8"/>
    </row>
    <row r="7" spans="1:8" s="9" customFormat="1" ht="15.75">
      <c r="A7" s="8"/>
      <c r="D7" s="31"/>
      <c r="G7" s="7"/>
      <c r="H7" s="8"/>
    </row>
    <row r="8" spans="1:8" s="9" customFormat="1" ht="15.75">
      <c r="A8" s="48"/>
      <c r="B8" s="39" t="s">
        <v>1555</v>
      </c>
      <c r="C8" s="39" t="s">
        <v>133</v>
      </c>
      <c r="D8" s="156" t="s">
        <v>398</v>
      </c>
      <c r="G8" s="7"/>
      <c r="H8" s="8"/>
    </row>
    <row r="9" spans="2:4" ht="15.75">
      <c r="B9" s="50"/>
      <c r="C9" s="51"/>
      <c r="D9" s="52"/>
    </row>
    <row r="10" spans="2:6" ht="15.75">
      <c r="B10" s="55" t="s">
        <v>934</v>
      </c>
      <c r="C10" s="56" t="s">
        <v>1557</v>
      </c>
      <c r="D10" s="57">
        <f>SUM(D11,D15,D19,D20)</f>
        <v>17087330.8</v>
      </c>
      <c r="F10" s="178"/>
    </row>
    <row r="11" spans="2:6" ht="15.75">
      <c r="B11" s="59" t="s">
        <v>937</v>
      </c>
      <c r="C11" s="86" t="s">
        <v>121</v>
      </c>
      <c r="D11" s="61">
        <f>SUM(D12:D14)</f>
        <v>1780640.76</v>
      </c>
      <c r="E11" s="53">
        <f>IF(D11="",1,0)</f>
        <v>0</v>
      </c>
      <c r="F11" s="178"/>
    </row>
    <row r="12" spans="2:6" ht="15.75">
      <c r="B12" s="59" t="s">
        <v>1186</v>
      </c>
      <c r="C12" s="60" t="s">
        <v>1187</v>
      </c>
      <c r="D12" s="90">
        <v>1638422.78</v>
      </c>
      <c r="E12" s="53">
        <f aca="true" t="shared" si="0" ref="E12:E30">IF(D12="",1,0)</f>
        <v>0</v>
      </c>
      <c r="F12" s="178"/>
    </row>
    <row r="13" spans="2:6" ht="15.75">
      <c r="B13" s="59" t="s">
        <v>942</v>
      </c>
      <c r="C13" s="60" t="s">
        <v>1189</v>
      </c>
      <c r="D13" s="90">
        <v>142217.98</v>
      </c>
      <c r="E13" s="53">
        <f t="shared" si="0"/>
        <v>0</v>
      </c>
      <c r="F13" s="178"/>
    </row>
    <row r="14" spans="2:6" ht="15.75">
      <c r="B14" s="59" t="s">
        <v>944</v>
      </c>
      <c r="C14" s="60" t="s">
        <v>1191</v>
      </c>
      <c r="D14" s="90">
        <v>0</v>
      </c>
      <c r="E14" s="53">
        <f t="shared" si="0"/>
        <v>0</v>
      </c>
      <c r="F14" s="178"/>
    </row>
    <row r="15" spans="2:6" ht="15.75">
      <c r="B15" s="59" t="s">
        <v>983</v>
      </c>
      <c r="C15" s="86" t="s">
        <v>120</v>
      </c>
      <c r="D15" s="61">
        <f>SUM(D16:D18)</f>
        <v>15306690.04</v>
      </c>
      <c r="E15" s="53">
        <f t="shared" si="0"/>
        <v>0</v>
      </c>
      <c r="F15" s="178"/>
    </row>
    <row r="16" spans="2:6" ht="15.75">
      <c r="B16" s="59" t="s">
        <v>986</v>
      </c>
      <c r="C16" s="60" t="s">
        <v>1194</v>
      </c>
      <c r="D16" s="90">
        <v>12708346.18</v>
      </c>
      <c r="E16" s="53">
        <f t="shared" si="0"/>
        <v>0</v>
      </c>
      <c r="F16" s="178"/>
    </row>
    <row r="17" spans="2:6" ht="15.75">
      <c r="B17" s="59" t="s">
        <v>989</v>
      </c>
      <c r="C17" s="60" t="s">
        <v>1196</v>
      </c>
      <c r="D17" s="90">
        <v>2598343.86</v>
      </c>
      <c r="E17" s="53">
        <f t="shared" si="0"/>
        <v>0</v>
      </c>
      <c r="F17" s="178"/>
    </row>
    <row r="18" spans="2:6" ht="15.75">
      <c r="B18" s="59" t="s">
        <v>991</v>
      </c>
      <c r="C18" s="60" t="s">
        <v>1198</v>
      </c>
      <c r="D18" s="90">
        <v>0</v>
      </c>
      <c r="E18" s="53">
        <f t="shared" si="0"/>
        <v>0</v>
      </c>
      <c r="F18" s="178"/>
    </row>
    <row r="19" spans="2:6" ht="15.75">
      <c r="B19" s="59" t="s">
        <v>1024</v>
      </c>
      <c r="C19" s="86" t="s">
        <v>1577</v>
      </c>
      <c r="D19" s="40">
        <v>0</v>
      </c>
      <c r="E19" s="53">
        <f t="shared" si="0"/>
        <v>0</v>
      </c>
      <c r="F19" s="178"/>
    </row>
    <row r="20" spans="2:10" ht="15.75">
      <c r="B20" s="59" t="s">
        <v>1202</v>
      </c>
      <c r="C20" s="86" t="s">
        <v>1560</v>
      </c>
      <c r="D20" s="61">
        <f>SUM(D21:D25)</f>
        <v>0</v>
      </c>
      <c r="E20" s="53">
        <f t="shared" si="0"/>
        <v>0</v>
      </c>
      <c r="F20" s="178"/>
      <c r="J20" s="21"/>
    </row>
    <row r="21" spans="2:10" ht="15.75">
      <c r="B21" s="59" t="s">
        <v>1205</v>
      </c>
      <c r="C21" s="60" t="s">
        <v>1206</v>
      </c>
      <c r="D21" s="90">
        <v>0</v>
      </c>
      <c r="E21" s="53">
        <f t="shared" si="0"/>
        <v>0</v>
      </c>
      <c r="F21" s="178"/>
      <c r="J21" s="21"/>
    </row>
    <row r="22" spans="2:10" ht="15.75">
      <c r="B22" s="59" t="s">
        <v>1208</v>
      </c>
      <c r="C22" s="60" t="s">
        <v>393</v>
      </c>
      <c r="D22" s="90">
        <v>0</v>
      </c>
      <c r="E22" s="53">
        <f t="shared" si="0"/>
        <v>0</v>
      </c>
      <c r="F22" s="178"/>
      <c r="J22" s="21"/>
    </row>
    <row r="23" spans="2:10" ht="15.75">
      <c r="B23" s="59" t="s">
        <v>1210</v>
      </c>
      <c r="C23" s="60" t="s">
        <v>1211</v>
      </c>
      <c r="D23" s="90">
        <v>0</v>
      </c>
      <c r="E23" s="53">
        <f t="shared" si="0"/>
        <v>0</v>
      </c>
      <c r="F23" s="178"/>
      <c r="J23" s="21"/>
    </row>
    <row r="24" spans="2:10" ht="15.75">
      <c r="B24" s="59" t="s">
        <v>1213</v>
      </c>
      <c r="C24" s="60" t="s">
        <v>1214</v>
      </c>
      <c r="D24" s="90">
        <v>0</v>
      </c>
      <c r="E24" s="53">
        <f t="shared" si="0"/>
        <v>0</v>
      </c>
      <c r="F24" s="178"/>
      <c r="J24" s="21"/>
    </row>
    <row r="25" spans="2:10" ht="15.75">
      <c r="B25" s="59" t="s">
        <v>1216</v>
      </c>
      <c r="C25" s="60" t="s">
        <v>1559</v>
      </c>
      <c r="D25" s="61">
        <f>SUM(D26:D30)</f>
        <v>0</v>
      </c>
      <c r="E25" s="53">
        <f t="shared" si="0"/>
        <v>0</v>
      </c>
      <c r="F25" s="178"/>
      <c r="J25" s="21"/>
    </row>
    <row r="26" spans="2:10" ht="15.75">
      <c r="B26" s="59" t="s">
        <v>1219</v>
      </c>
      <c r="C26" s="89"/>
      <c r="D26" s="90"/>
      <c r="E26" s="53">
        <f t="shared" si="0"/>
        <v>1</v>
      </c>
      <c r="F26" s="178"/>
      <c r="J26" s="21"/>
    </row>
    <row r="27" spans="2:10" ht="15.75">
      <c r="B27" s="59" t="s">
        <v>1221</v>
      </c>
      <c r="C27" s="89"/>
      <c r="D27" s="90"/>
      <c r="E27" s="53">
        <f t="shared" si="0"/>
        <v>1</v>
      </c>
      <c r="F27" s="178"/>
      <c r="J27" s="21"/>
    </row>
    <row r="28" spans="2:10" ht="15.75">
      <c r="B28" s="59" t="s">
        <v>1223</v>
      </c>
      <c r="C28" s="89"/>
      <c r="D28" s="90"/>
      <c r="E28" s="53">
        <f t="shared" si="0"/>
        <v>1</v>
      </c>
      <c r="F28" s="178"/>
      <c r="J28" s="21"/>
    </row>
    <row r="29" spans="2:10" ht="15.75">
      <c r="B29" s="59" t="s">
        <v>1225</v>
      </c>
      <c r="C29" s="89"/>
      <c r="D29" s="90"/>
      <c r="E29" s="53">
        <f t="shared" si="0"/>
        <v>1</v>
      </c>
      <c r="F29" s="178"/>
      <c r="J29" s="21"/>
    </row>
    <row r="30" spans="2:6" ht="15.75">
      <c r="B30" s="59" t="s">
        <v>1227</v>
      </c>
      <c r="C30" s="89"/>
      <c r="D30" s="90"/>
      <c r="E30" s="53">
        <f t="shared" si="0"/>
        <v>1</v>
      </c>
      <c r="F30" s="178"/>
    </row>
    <row r="31" spans="2:6" ht="15.75">
      <c r="B31" s="55" t="s">
        <v>1027</v>
      </c>
      <c r="C31" s="56" t="s">
        <v>1229</v>
      </c>
      <c r="D31" s="57">
        <f>SUM(D32:D38)</f>
        <v>11212193.770000001</v>
      </c>
      <c r="F31" s="178"/>
    </row>
    <row r="32" spans="2:6" ht="15.75">
      <c r="B32" s="59" t="s">
        <v>1030</v>
      </c>
      <c r="C32" s="86" t="s">
        <v>1576</v>
      </c>
      <c r="D32" s="40">
        <v>9087768.14</v>
      </c>
      <c r="E32" s="53">
        <f aca="true" t="shared" si="1" ref="E32:E50">IF(D32="",1,0)</f>
        <v>0</v>
      </c>
      <c r="F32" s="178"/>
    </row>
    <row r="33" spans="2:6" ht="15.75">
      <c r="B33" s="59" t="s">
        <v>1032</v>
      </c>
      <c r="C33" s="86" t="s">
        <v>1561</v>
      </c>
      <c r="D33" s="40">
        <v>1896895.22</v>
      </c>
      <c r="E33" s="53">
        <f t="shared" si="1"/>
        <v>0</v>
      </c>
      <c r="F33" s="178"/>
    </row>
    <row r="34" spans="2:6" ht="15.75">
      <c r="B34" s="59" t="s">
        <v>1035</v>
      </c>
      <c r="C34" s="86" t="s">
        <v>1562</v>
      </c>
      <c r="D34" s="40">
        <v>0</v>
      </c>
      <c r="E34" s="53">
        <f t="shared" si="1"/>
        <v>0</v>
      </c>
      <c r="F34" s="178"/>
    </row>
    <row r="35" spans="2:6" ht="15.75">
      <c r="B35" s="59" t="s">
        <v>1038</v>
      </c>
      <c r="C35" s="86" t="s">
        <v>1239</v>
      </c>
      <c r="D35" s="90">
        <v>197313.66</v>
      </c>
      <c r="E35" s="53">
        <f t="shared" si="1"/>
        <v>0</v>
      </c>
      <c r="F35" s="178"/>
    </row>
    <row r="36" spans="2:6" ht="15.75">
      <c r="B36" s="59" t="s">
        <v>1041</v>
      </c>
      <c r="C36" s="86" t="s">
        <v>1242</v>
      </c>
      <c r="D36" s="90">
        <v>0</v>
      </c>
      <c r="E36" s="53">
        <f t="shared" si="1"/>
        <v>0</v>
      </c>
      <c r="F36" s="178"/>
    </row>
    <row r="37" spans="2:6" ht="15.75">
      <c r="B37" s="59" t="s">
        <v>1241</v>
      </c>
      <c r="C37" s="86" t="s">
        <v>1563</v>
      </c>
      <c r="D37" s="90">
        <v>30216.75</v>
      </c>
      <c r="E37" s="53">
        <f t="shared" si="1"/>
        <v>0</v>
      </c>
      <c r="F37" s="178"/>
    </row>
    <row r="38" spans="2:6" ht="15.75">
      <c r="B38" s="59" t="s">
        <v>1244</v>
      </c>
      <c r="C38" s="86" t="s">
        <v>1248</v>
      </c>
      <c r="D38" s="61">
        <f>SUM(D39:D45)</f>
        <v>0</v>
      </c>
      <c r="E38" s="53">
        <f t="shared" si="1"/>
        <v>0</v>
      </c>
      <c r="F38" s="178"/>
    </row>
    <row r="39" spans="2:10" ht="15.75">
      <c r="B39" s="59" t="s">
        <v>1564</v>
      </c>
      <c r="C39" s="60" t="s">
        <v>1251</v>
      </c>
      <c r="D39" s="90">
        <v>0</v>
      </c>
      <c r="E39" s="53">
        <f t="shared" si="1"/>
        <v>0</v>
      </c>
      <c r="F39" s="178"/>
      <c r="J39" s="21"/>
    </row>
    <row r="40" spans="2:10" ht="15.75">
      <c r="B40" s="59" t="s">
        <v>1565</v>
      </c>
      <c r="C40" s="60" t="s">
        <v>121</v>
      </c>
      <c r="D40" s="90">
        <v>0</v>
      </c>
      <c r="E40" s="53">
        <f t="shared" si="1"/>
        <v>0</v>
      </c>
      <c r="F40" s="178"/>
      <c r="J40" s="21"/>
    </row>
    <row r="41" spans="2:10" ht="15.75">
      <c r="B41" s="59" t="s">
        <v>1566</v>
      </c>
      <c r="C41" s="60" t="s">
        <v>392</v>
      </c>
      <c r="D41" s="90">
        <v>0</v>
      </c>
      <c r="E41" s="53">
        <f t="shared" si="1"/>
        <v>0</v>
      </c>
      <c r="F41" s="178"/>
      <c r="J41" s="21"/>
    </row>
    <row r="42" spans="2:10" ht="15.75">
      <c r="B42" s="59" t="s">
        <v>1567</v>
      </c>
      <c r="C42" s="60" t="s">
        <v>1258</v>
      </c>
      <c r="D42" s="90">
        <v>0</v>
      </c>
      <c r="E42" s="53">
        <f t="shared" si="1"/>
        <v>0</v>
      </c>
      <c r="F42" s="178"/>
      <c r="J42" s="21"/>
    </row>
    <row r="43" spans="2:10" ht="15.75">
      <c r="B43" s="59" t="s">
        <v>1568</v>
      </c>
      <c r="C43" s="60" t="s">
        <v>1261</v>
      </c>
      <c r="D43" s="90">
        <v>0</v>
      </c>
      <c r="E43" s="53">
        <f t="shared" si="1"/>
        <v>0</v>
      </c>
      <c r="F43" s="178"/>
      <c r="J43" s="21"/>
    </row>
    <row r="44" spans="2:10" ht="15.75">
      <c r="B44" s="59" t="s">
        <v>1569</v>
      </c>
      <c r="C44" s="60" t="s">
        <v>404</v>
      </c>
      <c r="D44" s="90">
        <v>0</v>
      </c>
      <c r="E44" s="53">
        <f t="shared" si="1"/>
        <v>0</v>
      </c>
      <c r="F44" s="178"/>
      <c r="J44" s="21"/>
    </row>
    <row r="45" spans="2:10" ht="15.75">
      <c r="B45" s="59" t="s">
        <v>1570</v>
      </c>
      <c r="C45" s="60" t="s">
        <v>1558</v>
      </c>
      <c r="D45" s="61">
        <f>SUM(D46:D50)</f>
        <v>0</v>
      </c>
      <c r="E45" s="53">
        <f t="shared" si="1"/>
        <v>0</v>
      </c>
      <c r="F45" s="178"/>
      <c r="J45" s="21"/>
    </row>
    <row r="46" spans="2:10" ht="15.75">
      <c r="B46" s="59" t="s">
        <v>1571</v>
      </c>
      <c r="C46" s="89"/>
      <c r="D46" s="90"/>
      <c r="E46" s="53">
        <f t="shared" si="1"/>
        <v>1</v>
      </c>
      <c r="F46" s="178"/>
      <c r="J46" s="21"/>
    </row>
    <row r="47" spans="2:10" ht="15.75">
      <c r="B47" s="59" t="s">
        <v>1572</v>
      </c>
      <c r="C47" s="89"/>
      <c r="D47" s="90"/>
      <c r="E47" s="53">
        <f t="shared" si="1"/>
        <v>1</v>
      </c>
      <c r="F47" s="178"/>
      <c r="J47" s="21"/>
    </row>
    <row r="48" spans="2:10" ht="15.75">
      <c r="B48" s="59" t="s">
        <v>1573</v>
      </c>
      <c r="C48" s="89"/>
      <c r="D48" s="90"/>
      <c r="E48" s="53">
        <f t="shared" si="1"/>
        <v>1</v>
      </c>
      <c r="F48" s="178"/>
      <c r="J48" s="21"/>
    </row>
    <row r="49" spans="2:6" ht="15.75">
      <c r="B49" s="59" t="s">
        <v>1574</v>
      </c>
      <c r="C49" s="89"/>
      <c r="D49" s="90"/>
      <c r="E49" s="53">
        <f t="shared" si="1"/>
        <v>1</v>
      </c>
      <c r="F49" s="178"/>
    </row>
    <row r="50" spans="2:6" ht="15.75">
      <c r="B50" s="59" t="s">
        <v>1575</v>
      </c>
      <c r="C50" s="89"/>
      <c r="D50" s="90"/>
      <c r="E50" s="53">
        <f t="shared" si="1"/>
        <v>1</v>
      </c>
      <c r="F50" s="178"/>
    </row>
    <row r="51" spans="2:6" ht="15.75">
      <c r="B51" s="55" t="s">
        <v>1063</v>
      </c>
      <c r="C51" s="56" t="s">
        <v>1278</v>
      </c>
      <c r="D51" s="64">
        <f>D10-D31</f>
        <v>5875137.029999999</v>
      </c>
      <c r="E51" s="53">
        <f>IF(D51="",1,0)</f>
        <v>0</v>
      </c>
      <c r="F51" s="178"/>
    </row>
    <row r="52" spans="2:4" ht="15.75">
      <c r="B52" s="63"/>
      <c r="C52" s="54"/>
      <c r="D52" s="64"/>
    </row>
    <row r="53" spans="2:4" ht="15.75">
      <c r="B53" s="63"/>
      <c r="C53" s="54"/>
      <c r="D53" s="64"/>
    </row>
    <row r="54" ht="15.75">
      <c r="C54" s="54"/>
    </row>
    <row r="55" ht="15.75">
      <c r="C55" s="54"/>
    </row>
    <row r="56" ht="15.75">
      <c r="C56" s="54"/>
    </row>
    <row r="57" ht="15.75">
      <c r="C57" s="54"/>
    </row>
    <row r="58" ht="15.75">
      <c r="C58" s="54"/>
    </row>
    <row r="59" ht="15.75">
      <c r="C59" s="54"/>
    </row>
    <row r="60" ht="15.75">
      <c r="C60" s="54"/>
    </row>
    <row r="61" ht="15.75">
      <c r="C61" s="54"/>
    </row>
    <row r="62" ht="15.75">
      <c r="C62" s="54"/>
    </row>
    <row r="63" spans="1:10" s="65" customFormat="1" ht="15.75">
      <c r="A63" s="49"/>
      <c r="B63" s="54"/>
      <c r="C63" s="54"/>
      <c r="E63" s="53"/>
      <c r="F63" s="53"/>
      <c r="G63" s="54"/>
      <c r="H63" s="54"/>
      <c r="I63" s="54"/>
      <c r="J63" s="54"/>
    </row>
    <row r="64" spans="1:10" s="65" customFormat="1" ht="15.75">
      <c r="A64" s="49"/>
      <c r="B64" s="54"/>
      <c r="C64" s="54"/>
      <c r="E64" s="53"/>
      <c r="F64" s="53"/>
      <c r="G64" s="54"/>
      <c r="H64" s="54"/>
      <c r="I64" s="54"/>
      <c r="J64" s="54"/>
    </row>
    <row r="65" spans="1:10" s="65" customFormat="1" ht="15.75">
      <c r="A65" s="49"/>
      <c r="B65" s="54"/>
      <c r="C65" s="54"/>
      <c r="E65" s="53"/>
      <c r="F65" s="53"/>
      <c r="G65" s="54"/>
      <c r="H65" s="54"/>
      <c r="I65" s="54"/>
      <c r="J65" s="54"/>
    </row>
    <row r="66" spans="1:10" s="65" customFormat="1" ht="15.75">
      <c r="A66" s="49"/>
      <c r="B66" s="54"/>
      <c r="C66" s="54"/>
      <c r="E66" s="53"/>
      <c r="F66" s="53"/>
      <c r="G66" s="54"/>
      <c r="H66" s="54"/>
      <c r="I66" s="54"/>
      <c r="J66" s="54"/>
    </row>
    <row r="67" spans="1:10" s="65" customFormat="1" ht="15.75">
      <c r="A67" s="49"/>
      <c r="B67" s="54"/>
      <c r="C67" s="54"/>
      <c r="E67" s="53"/>
      <c r="F67" s="53"/>
      <c r="G67" s="54"/>
      <c r="H67" s="54"/>
      <c r="I67" s="54"/>
      <c r="J67" s="54"/>
    </row>
    <row r="68" spans="1:10" s="65" customFormat="1" ht="15.75">
      <c r="A68" s="49"/>
      <c r="B68" s="54"/>
      <c r="C68" s="54"/>
      <c r="E68" s="53"/>
      <c r="F68" s="53"/>
      <c r="G68" s="54"/>
      <c r="H68" s="54"/>
      <c r="I68" s="54"/>
      <c r="J68" s="54"/>
    </row>
    <row r="69" spans="1:10" s="65" customFormat="1" ht="15.75">
      <c r="A69" s="49"/>
      <c r="B69" s="54"/>
      <c r="C69" s="54"/>
      <c r="E69" s="53"/>
      <c r="F69" s="53"/>
      <c r="G69" s="54"/>
      <c r="H69" s="54"/>
      <c r="I69" s="54"/>
      <c r="J69" s="54"/>
    </row>
    <row r="70" spans="1:10" s="65" customFormat="1" ht="15.75">
      <c r="A70" s="49"/>
      <c r="B70" s="54"/>
      <c r="C70" s="54"/>
      <c r="E70" s="53"/>
      <c r="F70" s="53"/>
      <c r="G70" s="54"/>
      <c r="H70" s="54"/>
      <c r="I70" s="54"/>
      <c r="J70" s="54"/>
    </row>
    <row r="71" spans="1:10" s="65" customFormat="1" ht="15.75">
      <c r="A71" s="49"/>
      <c r="B71" s="54"/>
      <c r="C71" s="54"/>
      <c r="E71" s="53"/>
      <c r="F71" s="53"/>
      <c r="G71" s="54"/>
      <c r="H71" s="54"/>
      <c r="I71" s="54"/>
      <c r="J71" s="54"/>
    </row>
    <row r="72" spans="1:10" s="65" customFormat="1" ht="15.75">
      <c r="A72" s="49"/>
      <c r="B72" s="54"/>
      <c r="C72" s="54"/>
      <c r="E72" s="53"/>
      <c r="F72" s="53"/>
      <c r="G72" s="54"/>
      <c r="H72" s="54"/>
      <c r="I72" s="54"/>
      <c r="J72" s="54"/>
    </row>
    <row r="73" spans="1:10" s="65" customFormat="1" ht="15.75">
      <c r="A73" s="49"/>
      <c r="B73" s="54"/>
      <c r="C73" s="54"/>
      <c r="E73" s="53"/>
      <c r="F73" s="53"/>
      <c r="G73" s="54"/>
      <c r="H73" s="54"/>
      <c r="I73" s="54"/>
      <c r="J73" s="54"/>
    </row>
    <row r="74" spans="1:10" s="65" customFormat="1" ht="15.75">
      <c r="A74" s="49"/>
      <c r="B74" s="54"/>
      <c r="C74" s="54"/>
      <c r="E74" s="53"/>
      <c r="F74" s="53"/>
      <c r="G74" s="54"/>
      <c r="H74" s="54"/>
      <c r="I74" s="54"/>
      <c r="J74" s="54"/>
    </row>
    <row r="86" spans="1:10" s="53" customFormat="1" ht="15.75">
      <c r="A86" s="49"/>
      <c r="B86" s="54"/>
      <c r="C86" s="66"/>
      <c r="D86" s="52"/>
      <c r="G86" s="54"/>
      <c r="H86" s="54"/>
      <c r="I86" s="54"/>
      <c r="J86" s="54"/>
    </row>
  </sheetData>
  <sheetProtection password="C61A" sheet="1" selectLockedCells="1"/>
  <mergeCells count="3">
    <mergeCell ref="B6:D6"/>
    <mergeCell ref="B2:D2"/>
    <mergeCell ref="B3:D3"/>
  </mergeCells>
  <conditionalFormatting sqref="D9 D31">
    <cfRule type="expression" priority="8" dxfId="140" stopIfTrue="1">
      <formula>$F9&lt;&gt;$I9</formula>
    </cfRule>
  </conditionalFormatting>
  <conditionalFormatting sqref="J20:J29">
    <cfRule type="expression" priority="7" dxfId="140" stopIfTrue="1">
      <formula>AND(#REF!&lt;&gt;"x",J20&lt;&gt;T20)</formula>
    </cfRule>
  </conditionalFormatting>
  <conditionalFormatting sqref="J42:J48">
    <cfRule type="expression" priority="6" dxfId="140" stopIfTrue="1">
      <formula>AND(#REF!&lt;&gt;"x",J42&lt;&gt;T32)</formula>
    </cfRule>
  </conditionalFormatting>
  <conditionalFormatting sqref="C46:D50 D10:D30 C26:C30 D32:D48">
    <cfRule type="cellIs" priority="4" dxfId="144" operator="equal" stopIfTrue="1">
      <formula>""</formula>
    </cfRule>
  </conditionalFormatting>
  <conditionalFormatting sqref="B10:B51">
    <cfRule type="expression" priority="2" dxfId="143" stopIfTrue="1">
      <formula>OR(#REF!&gt;0,#REF!&lt;0)</formula>
    </cfRule>
  </conditionalFormatting>
  <conditionalFormatting sqref="J39:J40">
    <cfRule type="expression" priority="9" dxfId="140" stopIfTrue="1">
      <formula>AND(#REF!&lt;&gt;"x",J39&lt;&gt;T30)</formula>
    </cfRule>
  </conditionalFormatting>
  <conditionalFormatting sqref="J41">
    <cfRule type="expression" priority="11" dxfId="140" stopIfTrue="1">
      <formula>AND(#REF!&lt;&gt;"x",J41&lt;&gt;#REF!)</formula>
    </cfRule>
  </conditionalFormatting>
  <dataValidations count="3">
    <dataValidation type="decimal" operator="lessThan" allowBlank="1" showInputMessage="1" showErrorMessage="1" sqref="D86 D21:D24 D10:D19 D32:D45">
      <formula1>999999999999</formula1>
    </dataValidation>
    <dataValidation type="decimal" operator="lessThan" allowBlank="1" showInputMessage="1" showErrorMessage="1" promptTitle="TCE - Aplicativo de Informações:" prompt="Informe também, no campo ao lado, a descrição da despesa referente ao valor digitado." sqref="D46:D50 D25:D30">
      <formula1>999999999999</formula1>
    </dataValidation>
    <dataValidation type="decimal" operator="lessThan" allowBlank="1" showInputMessage="1" showErrorMessage="1" promptTitle="Descrição" prompt="A descrição da despesa referente ao valor digitado nesse campo deverá ser informada." sqref="D2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J27"/>
  <sheetViews>
    <sheetView showGridLines="0" showRowColHeaders="0" zoomScalePageLayoutView="0" workbookViewId="0" topLeftCell="A1">
      <pane ySplit="8" topLeftCell="A9" activePane="bottomLeft" state="frozen"/>
      <selection pane="topLeft" activeCell="E10" sqref="E10"/>
      <selection pane="bottomLeft" activeCell="D11" sqref="D11"/>
    </sheetView>
  </sheetViews>
  <sheetFormatPr defaultColWidth="0" defaultRowHeight="12.75"/>
  <cols>
    <col min="1" max="1" width="34.5" style="49" customWidth="1"/>
    <col min="2" max="2" width="27.16015625" style="54" customWidth="1"/>
    <col min="3" max="3" width="11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2016 - PRESTAÇÃO DE CONTAS DO PREFEITO MUNICIPAL</v>
      </c>
      <c r="C2" s="217"/>
      <c r="D2" s="217"/>
      <c r="E2" s="9"/>
      <c r="F2" s="9"/>
    </row>
    <row r="3" spans="2:6" s="10" customFormat="1" ht="18.75">
      <c r="B3" s="232" t="str">
        <f>IF(SUM!$G$3="","",IF(SUM!$G$3="RECIFE","CIDADE DO RECIFE","MUNICÍPIO DE "&amp;UPPER(SUM!G3)))</f>
        <v>MUNICÍPIO DE XEXÉU</v>
      </c>
      <c r="C3" s="232"/>
      <c r="D3" s="232"/>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4" t="str">
        <f>UPPER(MENU!B18)</f>
        <v>08 PAGAMENTO DOS PROFISSIONAIS DO MAGISTÉRIO COM RECURSOS DO FUNDEB</v>
      </c>
      <c r="C6" s="234"/>
      <c r="D6" s="234"/>
      <c r="G6" s="7"/>
      <c r="H6" s="8"/>
    </row>
    <row r="7" spans="1:8" s="9" customFormat="1" ht="15.75">
      <c r="A7" s="8"/>
      <c r="D7" s="31"/>
      <c r="G7" s="7"/>
      <c r="H7" s="8"/>
    </row>
    <row r="8" spans="1:8" s="9" customFormat="1" ht="15.75">
      <c r="A8" s="48"/>
      <c r="B8" s="39" t="s">
        <v>1555</v>
      </c>
      <c r="C8" s="39" t="s">
        <v>133</v>
      </c>
      <c r="D8" s="205" t="s">
        <v>398</v>
      </c>
      <c r="G8" s="7"/>
      <c r="H8" s="8"/>
    </row>
    <row r="9" spans="2:4" ht="15.75">
      <c r="B9" s="50"/>
      <c r="C9" s="51"/>
      <c r="D9" s="52"/>
    </row>
    <row r="10" spans="2:4" ht="15.75">
      <c r="B10" s="55" t="s">
        <v>934</v>
      </c>
      <c r="C10" s="56" t="s">
        <v>1304</v>
      </c>
      <c r="D10" s="91">
        <f>D11+D12</f>
        <v>9911106.379999999</v>
      </c>
    </row>
    <row r="11" spans="2:5" ht="15.75">
      <c r="B11" s="59" t="s">
        <v>1306</v>
      </c>
      <c r="C11" s="86" t="s">
        <v>121</v>
      </c>
      <c r="D11" s="92">
        <v>946600.18</v>
      </c>
      <c r="E11" s="53">
        <f>IF(D11="",1,0)</f>
        <v>0</v>
      </c>
    </row>
    <row r="12" spans="2:5" ht="15.75">
      <c r="B12" s="59" t="s">
        <v>983</v>
      </c>
      <c r="C12" s="86" t="s">
        <v>1251</v>
      </c>
      <c r="D12" s="92">
        <v>8964506.2</v>
      </c>
      <c r="E12" s="53">
        <f>IF(D12="",1,0)</f>
        <v>0</v>
      </c>
    </row>
    <row r="13" spans="2:5" ht="15.75">
      <c r="B13" s="55" t="s">
        <v>1027</v>
      </c>
      <c r="C13" s="56" t="s">
        <v>1160</v>
      </c>
      <c r="D13" s="91">
        <f>D14</f>
        <v>0</v>
      </c>
      <c r="E13" s="53">
        <f>IF(D13="",1,0)</f>
        <v>0</v>
      </c>
    </row>
    <row r="14" spans="2:5" ht="15.75">
      <c r="B14" s="59" t="s">
        <v>1030</v>
      </c>
      <c r="C14" s="86" t="s">
        <v>1312</v>
      </c>
      <c r="D14" s="92">
        <v>0</v>
      </c>
      <c r="E14" s="53">
        <f>IF(D14="",1,0)</f>
        <v>0</v>
      </c>
    </row>
    <row r="15" spans="2:5" ht="15.75">
      <c r="B15" s="55" t="s">
        <v>1063</v>
      </c>
      <c r="C15" s="56" t="s">
        <v>1314</v>
      </c>
      <c r="D15" s="91">
        <f>D10-D13</f>
        <v>9911106.379999999</v>
      </c>
      <c r="E15" s="53">
        <f>IF(D15="",1,0)</f>
        <v>0</v>
      </c>
    </row>
    <row r="27" spans="1:10" s="53" customFormat="1" ht="15.75">
      <c r="A27" s="49"/>
      <c r="B27" s="54"/>
      <c r="C27" s="66"/>
      <c r="D27" s="52"/>
      <c r="G27" s="54"/>
      <c r="H27" s="54"/>
      <c r="I27" s="54"/>
      <c r="J27" s="54"/>
    </row>
  </sheetData>
  <sheetProtection password="C61A" sheet="1" selectLockedCells="1"/>
  <mergeCells count="3">
    <mergeCell ref="B6:D6"/>
    <mergeCell ref="B2:D2"/>
    <mergeCell ref="B3:D3"/>
  </mergeCells>
  <conditionalFormatting sqref="D9">
    <cfRule type="expression" priority="7" dxfId="140" stopIfTrue="1">
      <formula>$F9&lt;&gt;$I9</formula>
    </cfRule>
  </conditionalFormatting>
  <conditionalFormatting sqref="D10:D15">
    <cfRule type="cellIs" priority="4" dxfId="144" operator="equal" stopIfTrue="1">
      <formula>""</formula>
    </cfRule>
  </conditionalFormatting>
  <conditionalFormatting sqref="B10:B15">
    <cfRule type="expression" priority="3" dxfId="143" stopIfTrue="1">
      <formula>OR(#REF!&gt;0,#REF!&lt;0)</formula>
    </cfRule>
  </conditionalFormatting>
  <dataValidations count="1">
    <dataValidation type="decimal" operator="lessThan" allowBlank="1" showInputMessage="1" showErrorMessage="1" sqref="D27 D14 D10:D1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5">
    <tabColor theme="4" tint="-0.4999699890613556"/>
  </sheetPr>
  <dimension ref="A1:J21"/>
  <sheetViews>
    <sheetView showGridLines="0" showRowColHeaders="0" zoomScalePageLayoutView="0" workbookViewId="0" topLeftCell="A1">
      <pane ySplit="8" topLeftCell="A9" activePane="bottomLeft" state="frozen"/>
      <selection pane="topLeft" activeCell="E10" sqref="E10"/>
      <selection pane="bottomLeft" activeCell="D11" sqref="D11"/>
    </sheetView>
  </sheetViews>
  <sheetFormatPr defaultColWidth="0" defaultRowHeight="12.75"/>
  <cols>
    <col min="1" max="1" width="34.5" style="49" customWidth="1"/>
    <col min="2" max="2" width="27.16015625" style="54" customWidth="1"/>
    <col min="3" max="3" width="11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2016 - PRESTAÇÃO DE CONTAS DO PREFEITO MUNICIPAL</v>
      </c>
      <c r="C2" s="217"/>
      <c r="D2" s="217"/>
      <c r="E2" s="9"/>
      <c r="F2" s="9"/>
    </row>
    <row r="3" spans="2:6" s="10" customFormat="1" ht="18.75">
      <c r="B3" s="232" t="str">
        <f>IF(SUM!$G$3="","",IF(SUM!$G$3="RECIFE","CIDADE DO RECIFE","MUNICÍPIO DE "&amp;UPPER(SUM!G3)))</f>
        <v>MUNICÍPIO DE XEXÉU</v>
      </c>
      <c r="C3" s="232"/>
      <c r="D3" s="232"/>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4" t="str">
        <f>UPPER(MENU!B19)</f>
        <v>09 SALDO CONCILIADO DA CONTA DO FUNDEB</v>
      </c>
      <c r="C6" s="234"/>
      <c r="D6" s="234"/>
      <c r="G6" s="7"/>
      <c r="H6" s="8"/>
    </row>
    <row r="7" spans="1:8" s="9" customFormat="1" ht="15.75">
      <c r="A7" s="8"/>
      <c r="D7" s="31"/>
      <c r="G7" s="7"/>
      <c r="H7" s="8"/>
    </row>
    <row r="8" spans="1:8" s="9" customFormat="1" ht="15.75">
      <c r="A8" s="48"/>
      <c r="B8" s="39" t="s">
        <v>1555</v>
      </c>
      <c r="C8" s="39" t="s">
        <v>133</v>
      </c>
      <c r="D8" s="94" t="s">
        <v>131</v>
      </c>
      <c r="G8" s="7"/>
      <c r="H8" s="8"/>
    </row>
    <row r="9" spans="2:4" ht="15.75">
      <c r="B9" s="50"/>
      <c r="C9" s="51"/>
      <c r="D9" s="52"/>
    </row>
    <row r="10" spans="2:4" ht="15.75">
      <c r="B10" s="59" t="s">
        <v>934</v>
      </c>
      <c r="C10" s="87" t="s">
        <v>1320</v>
      </c>
      <c r="D10" s="92">
        <v>251867.79</v>
      </c>
    </row>
    <row r="11" spans="2:5" ht="15.75">
      <c r="B11" s="59" t="s">
        <v>1027</v>
      </c>
      <c r="C11" s="87" t="s">
        <v>1322</v>
      </c>
      <c r="D11" s="92">
        <v>0</v>
      </c>
      <c r="E11" s="53">
        <f>IF(D11="",1,0)</f>
        <v>0</v>
      </c>
    </row>
    <row r="12" spans="2:5" ht="15.75">
      <c r="B12" s="59" t="s">
        <v>1063</v>
      </c>
      <c r="C12" s="87" t="s">
        <v>1324</v>
      </c>
      <c r="D12" s="92">
        <v>0</v>
      </c>
      <c r="E12" s="53">
        <f>IF(D12="",1,0)</f>
        <v>0</v>
      </c>
    </row>
    <row r="13" spans="2:5" ht="15.75">
      <c r="B13" s="59" t="s">
        <v>1065</v>
      </c>
      <c r="C13" s="87" t="s">
        <v>1326</v>
      </c>
      <c r="D13" s="92">
        <v>14316552.21</v>
      </c>
      <c r="E13" s="53">
        <f>IF(D13="",1,0)</f>
        <v>0</v>
      </c>
    </row>
    <row r="14" spans="2:5" ht="15.75">
      <c r="B14" s="59" t="s">
        <v>1068</v>
      </c>
      <c r="C14" s="87" t="s">
        <v>1328</v>
      </c>
      <c r="D14" s="93">
        <f>D10+D11-D12</f>
        <v>251867.79</v>
      </c>
      <c r="E14" s="53">
        <f>IF(D14="",1,0)</f>
        <v>0</v>
      </c>
    </row>
    <row r="15" spans="2:5" ht="15.75">
      <c r="B15" s="55" t="s">
        <v>1171</v>
      </c>
      <c r="C15" s="56" t="s">
        <v>1330</v>
      </c>
      <c r="D15" s="91">
        <f>IF(D13=0,0,D14/D13*100)</f>
        <v>1.7592768587402792</v>
      </c>
      <c r="E15" s="53">
        <f>IF(D15="",1,0)</f>
        <v>0</v>
      </c>
    </row>
    <row r="21" spans="1:10" s="53" customFormat="1" ht="15.75">
      <c r="A21" s="49"/>
      <c r="B21" s="54"/>
      <c r="C21" s="66"/>
      <c r="D21" s="52"/>
      <c r="G21" s="54"/>
      <c r="H21" s="54"/>
      <c r="I21" s="54"/>
      <c r="J21" s="54"/>
    </row>
  </sheetData>
  <sheetProtection password="C61A" sheet="1" selectLockedCells="1"/>
  <mergeCells count="3">
    <mergeCell ref="B6:D6"/>
    <mergeCell ref="B2:D2"/>
    <mergeCell ref="B3:D3"/>
  </mergeCells>
  <conditionalFormatting sqref="D9">
    <cfRule type="expression" priority="3" dxfId="140" stopIfTrue="1">
      <formula>$F9&lt;&gt;$I9</formula>
    </cfRule>
  </conditionalFormatting>
  <conditionalFormatting sqref="D10:D15">
    <cfRule type="cellIs" priority="2" dxfId="144" operator="equal" stopIfTrue="1">
      <formula>""</formula>
    </cfRule>
  </conditionalFormatting>
  <conditionalFormatting sqref="B10:B15">
    <cfRule type="expression" priority="1" dxfId="143" stopIfTrue="1">
      <formula>OR(#REF!&gt;0,#REF!&lt;0)</formula>
    </cfRule>
  </conditionalFormatting>
  <dataValidations count="1">
    <dataValidation type="decimal" operator="lessThan" allowBlank="1" showInputMessage="1" showErrorMessage="1" sqref="D21 D10:D14">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3.xml><?xml version="1.0" encoding="utf-8"?>
<worksheet xmlns="http://schemas.openxmlformats.org/spreadsheetml/2006/main" xmlns:r="http://schemas.openxmlformats.org/officeDocument/2006/relationships">
  <sheetPr codeName="Plan3">
    <tabColor theme="4" tint="-0.4999699890613556"/>
  </sheetPr>
  <dimension ref="A1:H36"/>
  <sheetViews>
    <sheetView showGridLines="0" showRowColHeaders="0" zoomScalePageLayoutView="0" workbookViewId="0" topLeftCell="A1">
      <selection activeCell="D24" sqref="D24"/>
    </sheetView>
  </sheetViews>
  <sheetFormatPr defaultColWidth="9.33203125" defaultRowHeight="12.75"/>
  <cols>
    <col min="1" max="1" width="30.66015625" style="0" customWidth="1"/>
    <col min="2" max="2" width="20" style="0" customWidth="1"/>
    <col min="3" max="3" width="115.5" style="0" customWidth="1"/>
    <col min="4" max="4" width="27" style="0"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2016 - PRESTAÇÃO DE CONTAS DO PREFEITO MUNICIPAL</v>
      </c>
      <c r="C2" s="217"/>
      <c r="D2" s="217"/>
      <c r="E2" s="9"/>
      <c r="F2" s="9"/>
    </row>
    <row r="3" spans="2:6" s="10" customFormat="1" ht="18.75">
      <c r="B3" s="232" t="str">
        <f>IF(SUM!$G$3="","",IF(SUM!$G$3="RECIFE","CIDADE DO RECIFE","MUNICÍPIO DE "&amp;UPPER(SUM!G3)))</f>
        <v>MUNICÍPIO DE XEXÉU</v>
      </c>
      <c r="C3" s="232"/>
      <c r="D3" s="232"/>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4" t="str">
        <f>UPPER(MENU!B20)</f>
        <v>10 APLICAÇÃO EM SERVIÇOS PÚBLICOS DE SAÚDE</v>
      </c>
      <c r="C6" s="234"/>
      <c r="D6" s="234"/>
      <c r="G6" s="7"/>
      <c r="H6" s="8"/>
    </row>
    <row r="7" spans="1:8" s="9" customFormat="1" ht="15.75">
      <c r="A7" s="8"/>
      <c r="D7" s="31"/>
      <c r="G7" s="7"/>
      <c r="H7" s="8"/>
    </row>
    <row r="8" spans="1:8" s="9" customFormat="1" ht="15.75">
      <c r="A8" s="48"/>
      <c r="B8" s="39" t="s">
        <v>1555</v>
      </c>
      <c r="C8" s="39" t="s">
        <v>133</v>
      </c>
      <c r="D8" s="156" t="s">
        <v>398</v>
      </c>
      <c r="G8" s="7"/>
      <c r="H8" s="8"/>
    </row>
    <row r="9" spans="1:6" s="54" customFormat="1" ht="15.75">
      <c r="A9" s="49"/>
      <c r="B9" s="50"/>
      <c r="C9" s="51"/>
      <c r="D9" s="52"/>
      <c r="E9" s="53"/>
      <c r="F9" s="53"/>
    </row>
    <row r="10" spans="1:6" s="54" customFormat="1" ht="15.75">
      <c r="A10" s="49"/>
      <c r="B10" s="55" t="s">
        <v>934</v>
      </c>
      <c r="C10" s="56" t="s">
        <v>1333</v>
      </c>
      <c r="D10" s="91">
        <f>SUM(D11:D17)</f>
        <v>6951116.2299999995</v>
      </c>
      <c r="E10" s="53"/>
      <c r="F10" s="177"/>
    </row>
    <row r="11" spans="1:6" s="54" customFormat="1" ht="15.75">
      <c r="A11" s="49"/>
      <c r="B11" s="59" t="s">
        <v>937</v>
      </c>
      <c r="C11" s="88" t="s">
        <v>1335</v>
      </c>
      <c r="D11" s="92">
        <v>2884092.09</v>
      </c>
      <c r="E11" s="53">
        <f>IF(D11="",1,0)</f>
        <v>0</v>
      </c>
      <c r="F11" s="177"/>
    </row>
    <row r="12" spans="1:6" s="54" customFormat="1" ht="15.75">
      <c r="A12" s="49"/>
      <c r="B12" s="59" t="s">
        <v>983</v>
      </c>
      <c r="C12" s="88" t="s">
        <v>1337</v>
      </c>
      <c r="D12" s="92">
        <v>2159679.82</v>
      </c>
      <c r="E12" s="53">
        <f>IF(D12="",1,0)</f>
        <v>0</v>
      </c>
      <c r="F12" s="177"/>
    </row>
    <row r="13" spans="1:6" s="54" customFormat="1" ht="15.75">
      <c r="A13" s="49"/>
      <c r="B13" s="59" t="s">
        <v>1024</v>
      </c>
      <c r="C13" s="88" t="s">
        <v>1339</v>
      </c>
      <c r="D13" s="92">
        <v>0</v>
      </c>
      <c r="E13" s="53">
        <f>IF(D13="",1,0)</f>
        <v>0</v>
      </c>
      <c r="F13" s="177"/>
    </row>
    <row r="14" spans="1:6" s="54" customFormat="1" ht="15.75">
      <c r="A14" s="49"/>
      <c r="B14" s="59" t="s">
        <v>1202</v>
      </c>
      <c r="C14" s="88" t="s">
        <v>116</v>
      </c>
      <c r="D14" s="92">
        <v>95856.05</v>
      </c>
      <c r="E14" s="53">
        <f>IF(D14="",1,0)</f>
        <v>0</v>
      </c>
      <c r="F14" s="177"/>
    </row>
    <row r="15" spans="1:6" s="54" customFormat="1" ht="15.75">
      <c r="A15" s="49"/>
      <c r="B15" s="59" t="s">
        <v>1342</v>
      </c>
      <c r="C15" s="88" t="s">
        <v>117</v>
      </c>
      <c r="D15" s="92">
        <v>190291.05</v>
      </c>
      <c r="E15" s="53">
        <f>IF(D15="",1,0)</f>
        <v>0</v>
      </c>
      <c r="F15" s="177"/>
    </row>
    <row r="16" spans="1:6" s="54" customFormat="1" ht="15.75">
      <c r="A16" s="49"/>
      <c r="B16" s="59" t="s">
        <v>1344</v>
      </c>
      <c r="C16" s="88" t="s">
        <v>118</v>
      </c>
      <c r="D16" s="92">
        <v>0</v>
      </c>
      <c r="E16" s="53"/>
      <c r="F16" s="177"/>
    </row>
    <row r="17" spans="2:6" ht="15.75">
      <c r="B17" s="59" t="s">
        <v>1346</v>
      </c>
      <c r="C17" s="88" t="s">
        <v>1347</v>
      </c>
      <c r="D17" s="92">
        <v>1621197.22</v>
      </c>
      <c r="F17" s="179"/>
    </row>
    <row r="18" spans="2:6" ht="15.75">
      <c r="B18" s="55" t="s">
        <v>1027</v>
      </c>
      <c r="C18" s="56" t="s">
        <v>1349</v>
      </c>
      <c r="D18" s="91">
        <f>SUM(D19:D21,D25:D26)</f>
        <v>3029831.4899999998</v>
      </c>
      <c r="F18" s="179"/>
    </row>
    <row r="19" spans="2:6" ht="15.75">
      <c r="B19" s="59" t="s">
        <v>1030</v>
      </c>
      <c r="C19" s="88" t="s">
        <v>1351</v>
      </c>
      <c r="D19" s="92">
        <v>0</v>
      </c>
      <c r="F19" s="179"/>
    </row>
    <row r="20" spans="2:6" ht="15.75">
      <c r="B20" s="59" t="s">
        <v>1032</v>
      </c>
      <c r="C20" s="88" t="s">
        <v>1353</v>
      </c>
      <c r="D20" s="92">
        <v>0</v>
      </c>
      <c r="F20" s="179"/>
    </row>
    <row r="21" spans="2:6" ht="15.75">
      <c r="B21" s="59" t="s">
        <v>1035</v>
      </c>
      <c r="C21" s="88" t="s">
        <v>1355</v>
      </c>
      <c r="D21" s="93">
        <f>SUM(D22:D24)</f>
        <v>3004665.8</v>
      </c>
      <c r="F21" s="179"/>
    </row>
    <row r="22" spans="2:6" ht="15.75">
      <c r="B22" s="59" t="s">
        <v>1357</v>
      </c>
      <c r="C22" s="95" t="s">
        <v>1358</v>
      </c>
      <c r="D22" s="92">
        <v>3004665.8</v>
      </c>
      <c r="F22" s="179"/>
    </row>
    <row r="23" spans="2:6" ht="15.75">
      <c r="B23" s="59" t="s">
        <v>1360</v>
      </c>
      <c r="C23" s="95" t="s">
        <v>433</v>
      </c>
      <c r="D23" s="92">
        <v>0</v>
      </c>
      <c r="F23" s="179"/>
    </row>
    <row r="24" spans="2:6" ht="15.75">
      <c r="B24" s="59" t="s">
        <v>1362</v>
      </c>
      <c r="C24" s="95" t="s">
        <v>1363</v>
      </c>
      <c r="D24" s="92">
        <v>0</v>
      </c>
      <c r="F24" s="179"/>
    </row>
    <row r="25" spans="2:6" ht="15.75">
      <c r="B25" s="59" t="s">
        <v>1038</v>
      </c>
      <c r="C25" s="88" t="s">
        <v>1870</v>
      </c>
      <c r="D25" s="92">
        <v>0</v>
      </c>
      <c r="F25" s="179"/>
    </row>
    <row r="26" spans="2:4" ht="15.75">
      <c r="B26" s="59" t="s">
        <v>1041</v>
      </c>
      <c r="C26" s="88" t="s">
        <v>1369</v>
      </c>
      <c r="D26" s="92">
        <v>25165.69</v>
      </c>
    </row>
    <row r="27" spans="2:6" ht="15.75">
      <c r="B27" s="55" t="s">
        <v>1063</v>
      </c>
      <c r="C27" s="56" t="s">
        <v>1371</v>
      </c>
      <c r="D27" s="91">
        <f>D10-D18</f>
        <v>3921284.7399999998</v>
      </c>
      <c r="F27" s="179"/>
    </row>
    <row r="28" ht="12.75">
      <c r="F28" s="179"/>
    </row>
    <row r="30" ht="12.75">
      <c r="F30" s="179"/>
    </row>
    <row r="31" ht="12.75">
      <c r="F31" s="179"/>
    </row>
    <row r="32" ht="12.75">
      <c r="F32" s="179"/>
    </row>
    <row r="33" ht="12.75">
      <c r="F33" s="179"/>
    </row>
    <row r="34" ht="12.75">
      <c r="F34" s="179"/>
    </row>
    <row r="35" ht="12.75">
      <c r="F35" s="179"/>
    </row>
    <row r="36" ht="12.75">
      <c r="F36" s="179"/>
    </row>
  </sheetData>
  <sheetProtection password="C61A" sheet="1" selectLockedCells="1"/>
  <mergeCells count="3">
    <mergeCell ref="B6:D6"/>
    <mergeCell ref="B2:D2"/>
    <mergeCell ref="B3:D3"/>
  </mergeCells>
  <conditionalFormatting sqref="D9">
    <cfRule type="expression" priority="3" dxfId="140" stopIfTrue="1">
      <formula>$F9&lt;&gt;$I9</formula>
    </cfRule>
  </conditionalFormatting>
  <conditionalFormatting sqref="D10:D27">
    <cfRule type="cellIs" priority="2" dxfId="144" operator="equal" stopIfTrue="1">
      <formula>""</formula>
    </cfRule>
  </conditionalFormatting>
  <conditionalFormatting sqref="B10:B27">
    <cfRule type="expression" priority="1" dxfId="143" stopIfTrue="1">
      <formula>OR(#REF!&gt;0,#REF!&lt;0)</formula>
    </cfRule>
  </conditionalFormatting>
  <dataValidations count="1">
    <dataValidation type="decimal" operator="lessThan" allowBlank="1" showInputMessage="1" showErrorMessage="1" sqref="D10:D27">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4.xml><?xml version="1.0" encoding="utf-8"?>
<worksheet xmlns="http://schemas.openxmlformats.org/spreadsheetml/2006/main" xmlns:r="http://schemas.openxmlformats.org/officeDocument/2006/relationships">
  <sheetPr codeName="Plan26">
    <tabColor theme="4" tint="-0.4999699890613556"/>
  </sheetPr>
  <dimension ref="A1:H29"/>
  <sheetViews>
    <sheetView showGridLines="0" showRowColHeaders="0" zoomScalePageLayoutView="0" workbookViewId="0" topLeftCell="A1">
      <selection activeCell="D26" sqref="D26"/>
    </sheetView>
  </sheetViews>
  <sheetFormatPr defaultColWidth="9.33203125" defaultRowHeight="12.75"/>
  <cols>
    <col min="1" max="1" width="30.66015625" style="96" customWidth="1"/>
    <col min="2" max="2" width="20" style="96" customWidth="1"/>
    <col min="3" max="3" width="115.5" style="96" customWidth="1"/>
    <col min="4" max="4" width="27" style="96" customWidth="1"/>
    <col min="5" max="16384" width="9.33203125" style="96"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2016 - PRESTAÇÃO DE CONTAS DO PREFEITO MUNICIPAL</v>
      </c>
      <c r="C2" s="217"/>
      <c r="D2" s="217"/>
      <c r="E2" s="9"/>
      <c r="F2" s="9"/>
    </row>
    <row r="3" spans="2:6" s="10" customFormat="1" ht="18.75">
      <c r="B3" s="232" t="str">
        <f>IF(SUM!$G$3="","",IF(SUM!$G$3="RECIFE","CIDADE DO RECIFE","MUNICÍPIO DE "&amp;UPPER(SUM!G3)))</f>
        <v>MUNICÍPIO DE XEXÉU</v>
      </c>
      <c r="C3" s="232"/>
      <c r="D3" s="232"/>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4" t="str">
        <f>UPPER(MENU!B21)</f>
        <v>11 INFORMAÇÕES DIVERSAS ACERCA DO ATIVO, DO PASSIVO E DA DÍVIDA ATIVA</v>
      </c>
      <c r="C6" s="234"/>
      <c r="D6" s="234"/>
      <c r="G6" s="7"/>
      <c r="H6" s="8"/>
    </row>
    <row r="7" spans="1:8" s="9" customFormat="1" ht="15.75">
      <c r="A7" s="8"/>
      <c r="D7" s="31"/>
      <c r="G7" s="7"/>
      <c r="H7" s="8"/>
    </row>
    <row r="8" spans="1:8" s="9" customFormat="1" ht="15.75">
      <c r="A8" s="48"/>
      <c r="B8" s="39" t="s">
        <v>1555</v>
      </c>
      <c r="C8" s="39" t="s">
        <v>133</v>
      </c>
      <c r="D8" s="94" t="s">
        <v>131</v>
      </c>
      <c r="G8" s="7"/>
      <c r="H8" s="8"/>
    </row>
    <row r="9" spans="1:6" s="54" customFormat="1" ht="15.75">
      <c r="A9" s="49"/>
      <c r="B9" s="50"/>
      <c r="C9" s="51"/>
      <c r="D9" s="52"/>
      <c r="E9" s="53"/>
      <c r="F9" s="53"/>
    </row>
    <row r="10" spans="1:6" s="54" customFormat="1" ht="15.75">
      <c r="A10" s="49"/>
      <c r="B10" s="56" t="s">
        <v>934</v>
      </c>
      <c r="C10" s="103" t="s">
        <v>1871</v>
      </c>
      <c r="D10" s="52"/>
      <c r="E10" s="53"/>
      <c r="F10" s="53"/>
    </row>
    <row r="11" spans="1:6" s="54" customFormat="1" ht="15.75">
      <c r="A11" s="49"/>
      <c r="B11" s="87" t="s">
        <v>937</v>
      </c>
      <c r="C11" s="88" t="s">
        <v>1504</v>
      </c>
      <c r="D11" s="93">
        <f>D12+D13</f>
        <v>2365343.12</v>
      </c>
      <c r="E11" s="53"/>
      <c r="F11" s="53"/>
    </row>
    <row r="12" spans="1:6" s="54" customFormat="1" ht="15.75">
      <c r="A12" s="49"/>
      <c r="B12" s="87" t="s">
        <v>940</v>
      </c>
      <c r="C12" s="95" t="s">
        <v>468</v>
      </c>
      <c r="D12" s="92">
        <v>2280761.06</v>
      </c>
      <c r="E12" s="53"/>
      <c r="F12" s="53"/>
    </row>
    <row r="13" spans="1:6" s="54" customFormat="1" ht="15.75">
      <c r="A13" s="49"/>
      <c r="B13" s="87" t="s">
        <v>942</v>
      </c>
      <c r="C13" s="95" t="s">
        <v>1872</v>
      </c>
      <c r="D13" s="92">
        <v>84582.06</v>
      </c>
      <c r="E13" s="53">
        <f>IF(D13="",1,0)</f>
        <v>0</v>
      </c>
      <c r="F13" s="53"/>
    </row>
    <row r="14" spans="1:6" s="54" customFormat="1" ht="15.75">
      <c r="A14" s="49"/>
      <c r="B14" s="87" t="s">
        <v>1024</v>
      </c>
      <c r="C14" s="88" t="s">
        <v>1508</v>
      </c>
      <c r="D14" s="92">
        <v>4597523.14</v>
      </c>
      <c r="E14" s="53">
        <f>IF(D14="",1,0)</f>
        <v>0</v>
      </c>
      <c r="F14" s="53"/>
    </row>
    <row r="15" spans="1:6" s="54" customFormat="1" ht="15.75">
      <c r="A15" s="49"/>
      <c r="B15" s="87"/>
      <c r="C15" s="87"/>
      <c r="D15" s="87"/>
      <c r="E15" s="53"/>
      <c r="F15" s="53"/>
    </row>
    <row r="16" spans="1:6" s="54" customFormat="1" ht="15.75">
      <c r="A16" s="49"/>
      <c r="B16" s="56" t="s">
        <v>1027</v>
      </c>
      <c r="C16" s="103" t="s">
        <v>1592</v>
      </c>
      <c r="D16" s="87"/>
      <c r="E16" s="53"/>
      <c r="F16" s="53"/>
    </row>
    <row r="17" spans="1:6" s="54" customFormat="1" ht="15.75">
      <c r="A17" s="49"/>
      <c r="B17" s="87" t="s">
        <v>1030</v>
      </c>
      <c r="C17" s="88" t="s">
        <v>1510</v>
      </c>
      <c r="D17" s="93">
        <f>D18+D19</f>
        <v>0</v>
      </c>
      <c r="E17" s="53">
        <f>IF(D17="",1,0)</f>
        <v>0</v>
      </c>
      <c r="F17" s="53"/>
    </row>
    <row r="18" spans="1:6" s="54" customFormat="1" ht="15.75">
      <c r="A18" s="49"/>
      <c r="B18" s="87" t="s">
        <v>1873</v>
      </c>
      <c r="C18" s="95" t="s">
        <v>1512</v>
      </c>
      <c r="D18" s="92">
        <v>0</v>
      </c>
      <c r="E18" s="53"/>
      <c r="F18" s="53"/>
    </row>
    <row r="19" spans="2:4" ht="15.75">
      <c r="B19" s="87" t="s">
        <v>1874</v>
      </c>
      <c r="C19" s="95" t="s">
        <v>1875</v>
      </c>
      <c r="D19" s="92">
        <v>0</v>
      </c>
    </row>
    <row r="20" spans="2:4" ht="15.75">
      <c r="B20" s="87" t="s">
        <v>1035</v>
      </c>
      <c r="C20" s="88" t="s">
        <v>1515</v>
      </c>
      <c r="D20" s="92">
        <v>0</v>
      </c>
    </row>
    <row r="21" spans="2:4" ht="15.75">
      <c r="B21" s="87"/>
      <c r="C21" s="87"/>
      <c r="D21" s="87"/>
    </row>
    <row r="22" spans="2:4" ht="15.75">
      <c r="B22" s="56" t="s">
        <v>1063</v>
      </c>
      <c r="C22" s="56" t="s">
        <v>1876</v>
      </c>
      <c r="D22" s="87"/>
    </row>
    <row r="23" spans="2:4" ht="15.75">
      <c r="B23" s="87" t="s">
        <v>1540</v>
      </c>
      <c r="C23" s="88" t="s">
        <v>1877</v>
      </c>
      <c r="D23" s="92">
        <v>1083893.05</v>
      </c>
    </row>
    <row r="24" spans="2:4" ht="15.75">
      <c r="B24" s="87" t="s">
        <v>1541</v>
      </c>
      <c r="C24" s="88" t="s">
        <v>65</v>
      </c>
      <c r="D24" s="92">
        <v>0</v>
      </c>
    </row>
    <row r="25" spans="2:4" ht="15.75">
      <c r="B25" s="87" t="s">
        <v>1542</v>
      </c>
      <c r="C25" s="88" t="s">
        <v>66</v>
      </c>
      <c r="D25" s="92">
        <v>913.22</v>
      </c>
    </row>
    <row r="26" spans="2:4" ht="15.75">
      <c r="B26" s="87" t="s">
        <v>1543</v>
      </c>
      <c r="C26" s="88" t="s">
        <v>67</v>
      </c>
      <c r="D26" s="92">
        <v>0</v>
      </c>
    </row>
    <row r="27" spans="2:4" ht="15.75">
      <c r="B27" s="87" t="s">
        <v>1544</v>
      </c>
      <c r="C27" s="88" t="s">
        <v>68</v>
      </c>
      <c r="D27" s="93">
        <f>D23+D24-D25-D26</f>
        <v>1082979.83</v>
      </c>
    </row>
    <row r="28" spans="3:4" ht="15.75">
      <c r="C28" s="87"/>
      <c r="D28" s="87"/>
    </row>
    <row r="29" ht="15.75">
      <c r="C29" s="87"/>
    </row>
  </sheetData>
  <sheetProtection password="C61A" sheet="1" selectLockedCells="1"/>
  <mergeCells count="3">
    <mergeCell ref="B6:D6"/>
    <mergeCell ref="B2:D2"/>
    <mergeCell ref="B3:D3"/>
  </mergeCells>
  <conditionalFormatting sqref="D9:D10">
    <cfRule type="expression" priority="7" dxfId="140" stopIfTrue="1">
      <formula>$F9&lt;&gt;$I9</formula>
    </cfRule>
  </conditionalFormatting>
  <conditionalFormatting sqref="D23:D27 D11:D14 D17:D20">
    <cfRule type="cellIs" priority="6" dxfId="144" operator="equal" stopIfTrue="1">
      <formula>""</formula>
    </cfRule>
  </conditionalFormatting>
  <dataValidations count="1">
    <dataValidation type="decimal" operator="lessThan" allowBlank="1" showInputMessage="1" showErrorMessage="1" sqref="D23:D27 D11:D14 D17:D20">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5.xml><?xml version="1.0" encoding="utf-8"?>
<worksheet xmlns="http://schemas.openxmlformats.org/spreadsheetml/2006/main" xmlns:r="http://schemas.openxmlformats.org/officeDocument/2006/relationships">
  <sheetPr codeName="Plan22">
    <tabColor theme="4" tint="-0.4999699890613556"/>
  </sheetPr>
  <dimension ref="A1:J58"/>
  <sheetViews>
    <sheetView showGridLines="0" showRowColHeaders="0" zoomScalePageLayoutView="0" workbookViewId="0" topLeftCell="A1">
      <pane ySplit="8" topLeftCell="A9" activePane="bottomLeft" state="frozen"/>
      <selection pane="topLeft" activeCell="E10" sqref="E10"/>
      <selection pane="bottomLeft" activeCell="D21" sqref="D21"/>
    </sheetView>
  </sheetViews>
  <sheetFormatPr defaultColWidth="0" defaultRowHeight="12.75"/>
  <cols>
    <col min="1" max="1" width="34.5" style="49" customWidth="1"/>
    <col min="2" max="2" width="27.16015625" style="54" customWidth="1"/>
    <col min="3" max="3" width="101.3320312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2016 - PRESTAÇÃO DE CONTAS DO PREFEITO MUNICIPAL</v>
      </c>
      <c r="C2" s="217"/>
      <c r="D2" s="217"/>
      <c r="E2" s="9"/>
      <c r="F2" s="9"/>
    </row>
    <row r="3" spans="2:6" s="10" customFormat="1" ht="18.75">
      <c r="B3" s="232" t="str">
        <f>IF(SUM!$G$3="","",IF(SUM!$G$3="RECIFE","CIDADE DO RECIFE","MUNICÍPIO DE "&amp;UPPER(SUM!G3)))</f>
        <v>MUNICÍPIO DE XEXÉU</v>
      </c>
      <c r="C3" s="232"/>
      <c r="D3" s="232"/>
      <c r="E3" s="32"/>
      <c r="F3" s="32"/>
    </row>
    <row r="4" spans="1:6" s="10" customFormat="1" ht="18.75">
      <c r="A4" s="150"/>
      <c r="B4" s="150"/>
      <c r="C4" s="150"/>
      <c r="D4" s="150"/>
      <c r="E4" s="32"/>
      <c r="F4" s="32"/>
    </row>
    <row r="5" spans="1:6" s="10" customFormat="1" ht="21.75" customHeight="1">
      <c r="A5" s="150"/>
      <c r="B5" s="150"/>
      <c r="C5" s="150"/>
      <c r="D5" s="150"/>
      <c r="E5" s="32"/>
      <c r="F5" s="32"/>
    </row>
    <row r="6" spans="1:8" s="9" customFormat="1" ht="15.75">
      <c r="A6" s="8"/>
      <c r="B6" s="236" t="str">
        <f>UPPER(MENU!B22)</f>
        <v>12 DEMONSTRATIVO DA DÍVIDA CONSOLIDADA LÍQUIDA  -  RGF, ANEXO II (LRF, ART. 55, INCISO I, ALÍNEA "B")</v>
      </c>
      <c r="C6" s="236"/>
      <c r="D6" s="236"/>
      <c r="G6" s="7"/>
      <c r="H6" s="8"/>
    </row>
    <row r="7" spans="1:8" s="9" customFormat="1" ht="15.75">
      <c r="A7" s="8"/>
      <c r="D7" s="31"/>
      <c r="G7" s="7"/>
      <c r="H7" s="8"/>
    </row>
    <row r="8" spans="1:8" s="9" customFormat="1" ht="15.75">
      <c r="A8" s="48"/>
      <c r="B8" s="39" t="s">
        <v>1555</v>
      </c>
      <c r="C8" s="39" t="s">
        <v>133</v>
      </c>
      <c r="D8" s="94" t="s">
        <v>131</v>
      </c>
      <c r="G8" s="7"/>
      <c r="H8" s="8"/>
    </row>
    <row r="9" spans="2:4" ht="15.75">
      <c r="B9" s="50"/>
      <c r="C9" s="51"/>
      <c r="D9" s="52"/>
    </row>
    <row r="10" spans="2:4" ht="15.75">
      <c r="B10" s="55" t="s">
        <v>934</v>
      </c>
      <c r="C10" s="56" t="s">
        <v>1556</v>
      </c>
      <c r="D10" s="57">
        <f>SUM(D11:D12,D18,D19)</f>
        <v>2589292.54</v>
      </c>
    </row>
    <row r="11" spans="2:4" ht="15.75">
      <c r="B11" s="59" t="s">
        <v>937</v>
      </c>
      <c r="C11" s="88" t="s">
        <v>1135</v>
      </c>
      <c r="D11" s="90">
        <v>0</v>
      </c>
    </row>
    <row r="12" spans="2:4" ht="15.75">
      <c r="B12" s="59" t="s">
        <v>983</v>
      </c>
      <c r="C12" s="88" t="s">
        <v>1137</v>
      </c>
      <c r="D12" s="61">
        <f>SUM(D13:D17)</f>
        <v>2589292.54</v>
      </c>
    </row>
    <row r="13" spans="2:4" ht="15.75">
      <c r="B13" s="59" t="s">
        <v>986</v>
      </c>
      <c r="C13" s="121" t="s">
        <v>1141</v>
      </c>
      <c r="D13" s="90">
        <v>0</v>
      </c>
    </row>
    <row r="14" spans="2:4" ht="15.75">
      <c r="B14" s="59" t="s">
        <v>989</v>
      </c>
      <c r="C14" s="121" t="s">
        <v>1143</v>
      </c>
      <c r="D14" s="90">
        <v>1952233.26</v>
      </c>
    </row>
    <row r="15" spans="2:4" ht="15.75">
      <c r="B15" s="59" t="s">
        <v>991</v>
      </c>
      <c r="C15" s="121" t="s">
        <v>1145</v>
      </c>
      <c r="D15" s="90">
        <v>215998.83</v>
      </c>
    </row>
    <row r="16" spans="2:4" ht="15.75">
      <c r="B16" s="59" t="s">
        <v>993</v>
      </c>
      <c r="C16" s="121" t="s">
        <v>1147</v>
      </c>
      <c r="D16" s="90">
        <v>0</v>
      </c>
    </row>
    <row r="17" spans="2:4" ht="15.75">
      <c r="B17" s="59" t="s">
        <v>995</v>
      </c>
      <c r="C17" s="121" t="s">
        <v>1611</v>
      </c>
      <c r="D17" s="90">
        <v>421060.45</v>
      </c>
    </row>
    <row r="18" spans="2:4" ht="15.75">
      <c r="B18" s="59" t="s">
        <v>1024</v>
      </c>
      <c r="C18" s="122" t="s">
        <v>1139</v>
      </c>
      <c r="D18" s="90">
        <v>0</v>
      </c>
    </row>
    <row r="19" spans="2:4" ht="15.75">
      <c r="B19" s="59" t="s">
        <v>1202</v>
      </c>
      <c r="C19" s="88" t="s">
        <v>1149</v>
      </c>
      <c r="D19" s="90">
        <v>0</v>
      </c>
    </row>
    <row r="20" spans="2:10" ht="15.75">
      <c r="B20" s="55" t="s">
        <v>1027</v>
      </c>
      <c r="C20" s="56" t="s">
        <v>1160</v>
      </c>
      <c r="D20" s="57">
        <f>SUM(D21:D22)-D23</f>
        <v>-1617565.23</v>
      </c>
      <c r="F20" s="62"/>
      <c r="J20" s="21"/>
    </row>
    <row r="21" spans="2:10" ht="15.75">
      <c r="B21" s="59" t="s">
        <v>1030</v>
      </c>
      <c r="C21" s="88" t="s">
        <v>1163</v>
      </c>
      <c r="D21" s="90">
        <v>2280761.06</v>
      </c>
      <c r="F21" s="62"/>
      <c r="J21" s="21"/>
    </row>
    <row r="22" spans="2:10" ht="15.75">
      <c r="B22" s="59" t="s">
        <v>1032</v>
      </c>
      <c r="C22" s="88" t="s">
        <v>1166</v>
      </c>
      <c r="D22" s="90">
        <v>38788.06</v>
      </c>
      <c r="F22" s="62"/>
      <c r="J22" s="21"/>
    </row>
    <row r="23" spans="2:10" ht="15.75">
      <c r="B23" s="59" t="s">
        <v>1035</v>
      </c>
      <c r="C23" s="88" t="s">
        <v>1878</v>
      </c>
      <c r="D23" s="90">
        <v>3937114.35</v>
      </c>
      <c r="F23" s="62"/>
      <c r="J23" s="21"/>
    </row>
    <row r="24" spans="2:4" ht="15.75">
      <c r="B24" s="55" t="s">
        <v>1063</v>
      </c>
      <c r="C24" s="56" t="s">
        <v>1612</v>
      </c>
      <c r="D24" s="57">
        <f>D10-D20</f>
        <v>4206857.77</v>
      </c>
    </row>
    <row r="25" spans="2:4" ht="15.75">
      <c r="B25" s="63"/>
      <c r="C25" s="54"/>
      <c r="D25" s="64"/>
    </row>
    <row r="26" ht="15.75">
      <c r="C26" s="54"/>
    </row>
    <row r="27" ht="15.75">
      <c r="C27" s="54"/>
    </row>
    <row r="28" ht="15.75">
      <c r="C28" s="54"/>
    </row>
    <row r="29" ht="15.75">
      <c r="C29" s="54"/>
    </row>
    <row r="30" ht="15.75">
      <c r="C30" s="54"/>
    </row>
    <row r="31" ht="15.75">
      <c r="C31" s="54"/>
    </row>
    <row r="32" ht="15.75">
      <c r="C32" s="54"/>
    </row>
    <row r="33" ht="15.75">
      <c r="C33" s="54"/>
    </row>
    <row r="34" ht="15.75">
      <c r="C34" s="54"/>
    </row>
    <row r="35" spans="1:10" s="65" customFormat="1" ht="15.75">
      <c r="A35" s="49"/>
      <c r="B35" s="54"/>
      <c r="C35" s="54"/>
      <c r="E35" s="53"/>
      <c r="F35" s="53"/>
      <c r="G35" s="54"/>
      <c r="H35" s="54"/>
      <c r="I35" s="54"/>
      <c r="J35" s="54"/>
    </row>
    <row r="36" spans="1:10" s="65" customFormat="1" ht="15.75">
      <c r="A36" s="49"/>
      <c r="B36" s="54"/>
      <c r="C36" s="54"/>
      <c r="E36" s="53"/>
      <c r="F36" s="53"/>
      <c r="G36" s="54"/>
      <c r="H36" s="54"/>
      <c r="I36" s="54"/>
      <c r="J36" s="54"/>
    </row>
    <row r="37" spans="1:10" s="65" customFormat="1" ht="15.75">
      <c r="A37" s="49"/>
      <c r="B37" s="54"/>
      <c r="C37" s="54"/>
      <c r="E37" s="53"/>
      <c r="F37" s="53"/>
      <c r="G37" s="54"/>
      <c r="H37" s="54"/>
      <c r="I37" s="54"/>
      <c r="J37" s="54"/>
    </row>
    <row r="38" spans="1:10" s="65" customFormat="1" ht="15.75">
      <c r="A38" s="49"/>
      <c r="B38" s="54"/>
      <c r="C38" s="54"/>
      <c r="E38" s="53"/>
      <c r="F38" s="53"/>
      <c r="G38" s="54"/>
      <c r="H38" s="54"/>
      <c r="I38" s="54"/>
      <c r="J38" s="54"/>
    </row>
    <row r="39" spans="1:10" s="65" customFormat="1" ht="15.75">
      <c r="A39" s="49"/>
      <c r="B39" s="54"/>
      <c r="C39" s="54"/>
      <c r="E39" s="53"/>
      <c r="F39" s="53"/>
      <c r="G39" s="54"/>
      <c r="H39" s="54"/>
      <c r="I39" s="54"/>
      <c r="J39" s="54"/>
    </row>
    <row r="40" spans="1:10" s="65" customFormat="1" ht="15.75">
      <c r="A40" s="49"/>
      <c r="B40" s="54"/>
      <c r="C40" s="54"/>
      <c r="E40" s="53"/>
      <c r="F40" s="53"/>
      <c r="G40" s="54"/>
      <c r="H40" s="54"/>
      <c r="I40" s="54"/>
      <c r="J40" s="54"/>
    </row>
    <row r="41" spans="1:10" s="65" customFormat="1" ht="15.75">
      <c r="A41" s="49"/>
      <c r="B41" s="54"/>
      <c r="C41" s="54"/>
      <c r="E41" s="53"/>
      <c r="F41" s="53"/>
      <c r="G41" s="54"/>
      <c r="H41" s="54"/>
      <c r="I41" s="54"/>
      <c r="J41" s="54"/>
    </row>
    <row r="42" spans="1:10" s="65" customFormat="1" ht="15.75">
      <c r="A42" s="49"/>
      <c r="B42" s="54"/>
      <c r="C42" s="54"/>
      <c r="E42" s="53"/>
      <c r="F42" s="53"/>
      <c r="G42" s="54"/>
      <c r="H42" s="54"/>
      <c r="I42" s="54"/>
      <c r="J42" s="54"/>
    </row>
    <row r="43" spans="1:10" s="65" customFormat="1" ht="15.75">
      <c r="A43" s="49"/>
      <c r="B43" s="54"/>
      <c r="C43" s="54"/>
      <c r="E43" s="53"/>
      <c r="F43" s="53"/>
      <c r="G43" s="54"/>
      <c r="H43" s="54"/>
      <c r="I43" s="54"/>
      <c r="J43" s="54"/>
    </row>
    <row r="44" spans="1:10" s="65" customFormat="1" ht="15.75">
      <c r="A44" s="49"/>
      <c r="B44" s="54"/>
      <c r="C44" s="54"/>
      <c r="E44" s="53"/>
      <c r="F44" s="53"/>
      <c r="G44" s="54"/>
      <c r="H44" s="54"/>
      <c r="I44" s="54"/>
      <c r="J44" s="54"/>
    </row>
    <row r="45" spans="1:10" s="65" customFormat="1" ht="15.75">
      <c r="A45" s="49"/>
      <c r="B45" s="54"/>
      <c r="C45" s="54"/>
      <c r="E45" s="53"/>
      <c r="F45" s="53"/>
      <c r="G45" s="54"/>
      <c r="H45" s="54"/>
      <c r="I45" s="54"/>
      <c r="J45" s="54"/>
    </row>
    <row r="46" spans="1:10" s="65" customFormat="1" ht="15.75">
      <c r="A46" s="49"/>
      <c r="B46" s="54"/>
      <c r="C46" s="54"/>
      <c r="E46" s="53"/>
      <c r="F46" s="53"/>
      <c r="G46" s="54"/>
      <c r="H46" s="54"/>
      <c r="I46" s="54"/>
      <c r="J46" s="54"/>
    </row>
    <row r="58" spans="1:10" s="53" customFormat="1" ht="15.75">
      <c r="A58" s="49"/>
      <c r="B58" s="54"/>
      <c r="C58" s="66"/>
      <c r="D58" s="52"/>
      <c r="G58" s="54"/>
      <c r="H58" s="54"/>
      <c r="I58" s="54"/>
      <c r="J58" s="54"/>
    </row>
  </sheetData>
  <sheetProtection password="C61A" sheet="1" selectLockedCells="1"/>
  <mergeCells count="3">
    <mergeCell ref="B6:D6"/>
    <mergeCell ref="B2:D2"/>
    <mergeCell ref="B3:D3"/>
  </mergeCells>
  <conditionalFormatting sqref="D9">
    <cfRule type="expression" priority="8" dxfId="140" stopIfTrue="1">
      <formula>$F9&lt;&gt;$I9</formula>
    </cfRule>
  </conditionalFormatting>
  <conditionalFormatting sqref="J20:J23">
    <cfRule type="expression" priority="7" dxfId="140" stopIfTrue="1">
      <formula>AND(#REF!&lt;&gt;"x",J20&lt;&gt;T20)</formula>
    </cfRule>
  </conditionalFormatting>
  <conditionalFormatting sqref="D58 D10:D24">
    <cfRule type="cellIs" priority="4" dxfId="144" operator="equal" stopIfTrue="1">
      <formula>""</formula>
    </cfRule>
  </conditionalFormatting>
  <conditionalFormatting sqref="C58">
    <cfRule type="cellIs" priority="3" dxfId="144" operator="equal" stopIfTrue="1">
      <formula>""</formula>
    </cfRule>
  </conditionalFormatting>
  <conditionalFormatting sqref="B10:B24">
    <cfRule type="expression" priority="2" dxfId="143" stopIfTrue="1">
      <formula>OR(#REF!&gt;0,#REF!&lt;0)</formula>
    </cfRule>
  </conditionalFormatting>
  <dataValidations count="2">
    <dataValidation type="decimal" operator="lessThan" allowBlank="1" showInputMessage="1" showErrorMessage="1" sqref="D58 D10:D22 D24">
      <formula1>999999999999</formula1>
    </dataValidation>
    <dataValidation type="decimal" operator="greaterThanOrEqual" allowBlank="1" showInputMessage="1" showErrorMessage="1" promptTitle="Aplicativo de Informações - TCE:" prompt="Neste campo, inserir valor positivo." errorTitle="Aplicativo de Informações - TCE:" error="Campo aberto apenas para valores positivos." sqref="D23">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6.xml><?xml version="1.0" encoding="utf-8"?>
<worksheet xmlns="http://schemas.openxmlformats.org/spreadsheetml/2006/main" xmlns:r="http://schemas.openxmlformats.org/officeDocument/2006/relationships">
  <sheetPr codeName="Plan8">
    <tabColor theme="4" tint="-0.4999699890613556"/>
  </sheetPr>
  <dimension ref="A1:H13"/>
  <sheetViews>
    <sheetView showGridLines="0" showRowColHeaders="0" zoomScalePageLayoutView="0" workbookViewId="0" topLeftCell="A1">
      <selection activeCell="D12" sqref="D12"/>
    </sheetView>
  </sheetViews>
  <sheetFormatPr defaultColWidth="9.33203125" defaultRowHeight="12.75"/>
  <cols>
    <col min="1" max="1" width="30.66015625" style="96" customWidth="1"/>
    <col min="2" max="2" width="20" style="96" customWidth="1"/>
    <col min="3" max="3" width="115.5" style="96" customWidth="1"/>
    <col min="4" max="4" width="27" style="96" customWidth="1"/>
    <col min="5" max="16384" width="9.33203125" style="96"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2016 - PRESTAÇÃO DE CONTAS DO PREFEITO MUNICIPAL</v>
      </c>
      <c r="C2" s="217"/>
      <c r="D2" s="217"/>
      <c r="E2" s="9"/>
      <c r="F2" s="9"/>
    </row>
    <row r="3" spans="2:6" s="10" customFormat="1" ht="18.75">
      <c r="B3" s="232" t="str">
        <f>IF(SUM!$G$3="","",IF(SUM!$G$3="RECIFE","CIDADE DO RECIFE","MUNICÍPIO DE "&amp;UPPER(SUM!G3)))</f>
        <v>MUNICÍPIO DE XEXÉU</v>
      </c>
      <c r="C3" s="232"/>
      <c r="D3" s="232"/>
      <c r="E3" s="32"/>
      <c r="F3" s="32"/>
    </row>
    <row r="4" spans="1:6" s="10" customFormat="1" ht="18.75">
      <c r="A4" s="150"/>
      <c r="B4" s="150"/>
      <c r="C4" s="150"/>
      <c r="D4" s="150"/>
      <c r="E4" s="32"/>
      <c r="F4" s="32"/>
    </row>
    <row r="5" spans="1:6" s="10" customFormat="1" ht="21.75" customHeight="1">
      <c r="A5" s="150"/>
      <c r="B5" s="150"/>
      <c r="C5" s="150"/>
      <c r="D5" s="150"/>
      <c r="E5" s="32"/>
      <c r="F5" s="32"/>
    </row>
    <row r="6" spans="1:8" s="9" customFormat="1" ht="15.75">
      <c r="A6" s="8"/>
      <c r="B6" s="236" t="str">
        <f>UPPER(MENU!B23)</f>
        <v>13 REPASSE DE DUODÉCIMO PARA A CÂMARA MUNICIPAL</v>
      </c>
      <c r="C6" s="236"/>
      <c r="D6" s="236"/>
      <c r="G6" s="7"/>
      <c r="H6" s="8"/>
    </row>
    <row r="7" spans="1:8" s="9" customFormat="1" ht="15.75">
      <c r="A7" s="8"/>
      <c r="D7" s="31"/>
      <c r="G7" s="7"/>
      <c r="H7" s="8"/>
    </row>
    <row r="8" spans="1:8" s="9" customFormat="1" ht="15.75">
      <c r="A8" s="48"/>
      <c r="B8" s="39" t="s">
        <v>1555</v>
      </c>
      <c r="C8" s="39" t="s">
        <v>133</v>
      </c>
      <c r="D8" s="94" t="s">
        <v>131</v>
      </c>
      <c r="G8" s="7"/>
      <c r="H8" s="8"/>
    </row>
    <row r="9" spans="1:6" s="54" customFormat="1" ht="15.75">
      <c r="A9" s="49"/>
      <c r="B9" s="50"/>
      <c r="C9" s="51"/>
      <c r="D9" s="52"/>
      <c r="E9" s="53"/>
      <c r="F9" s="53"/>
    </row>
    <row r="10" spans="1:6" s="54" customFormat="1" ht="15.75">
      <c r="A10" s="49"/>
      <c r="B10" s="87" t="s">
        <v>934</v>
      </c>
      <c r="C10" s="87" t="str">
        <f>"Despesa Autorizada para a Câmara no Exercício de "&amp;BDValores!$E$2</f>
        <v>Despesa Autorizada para a Câmara no Exercício de 2016</v>
      </c>
      <c r="D10" s="92">
        <v>1824000</v>
      </c>
      <c r="E10" s="53"/>
      <c r="F10" s="53"/>
    </row>
    <row r="11" spans="1:6" s="54" customFormat="1" ht="15.75">
      <c r="A11" s="49"/>
      <c r="B11" s="87" t="s">
        <v>1027</v>
      </c>
      <c r="C11" s="87" t="s">
        <v>1580</v>
      </c>
      <c r="D11" s="92">
        <v>1233515.74</v>
      </c>
      <c r="E11" s="53">
        <f>IF(D11="",1,0)</f>
        <v>0</v>
      </c>
      <c r="F11" s="53"/>
    </row>
    <row r="12" spans="1:6" s="54" customFormat="1" ht="15.75">
      <c r="A12" s="49"/>
      <c r="B12" s="87" t="s">
        <v>1063</v>
      </c>
      <c r="C12" s="87" t="s">
        <v>1578</v>
      </c>
      <c r="D12" s="92">
        <v>0</v>
      </c>
      <c r="E12" s="53">
        <f>IF(D12="",1,0)</f>
        <v>0</v>
      </c>
      <c r="F12" s="53"/>
    </row>
    <row r="13" spans="1:6" s="54" customFormat="1" ht="15.75">
      <c r="A13" s="49"/>
      <c r="B13" s="87" t="s">
        <v>1065</v>
      </c>
      <c r="C13" s="87" t="s">
        <v>1579</v>
      </c>
      <c r="D13" s="93">
        <f>D11-D12</f>
        <v>1233515.74</v>
      </c>
      <c r="E13" s="53">
        <f>IF(D13="",1,0)</f>
        <v>0</v>
      </c>
      <c r="F13" s="53"/>
    </row>
  </sheetData>
  <sheetProtection password="C61A" sheet="1" selectLockedCells="1"/>
  <mergeCells count="3">
    <mergeCell ref="B6:D6"/>
    <mergeCell ref="B2:D2"/>
    <mergeCell ref="B3:D3"/>
  </mergeCells>
  <conditionalFormatting sqref="D9">
    <cfRule type="expression" priority="3" dxfId="140" stopIfTrue="1">
      <formula>$F9&lt;&gt;$I9</formula>
    </cfRule>
  </conditionalFormatting>
  <conditionalFormatting sqref="D10:D13">
    <cfRule type="cellIs" priority="2" dxfId="144" operator="equal" stopIfTrue="1">
      <formula>""</formula>
    </cfRule>
  </conditionalFormatting>
  <dataValidations count="1">
    <dataValidation type="decimal" operator="lessThan" allowBlank="1" showInputMessage="1" showErrorMessage="1" sqref="D10:D13">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7.xml><?xml version="1.0" encoding="utf-8"?>
<worksheet xmlns="http://schemas.openxmlformats.org/spreadsheetml/2006/main" xmlns:r="http://schemas.openxmlformats.org/officeDocument/2006/relationships">
  <sheetPr codeName="Plan27">
    <tabColor theme="4" tint="-0.4999699890613556"/>
  </sheetPr>
  <dimension ref="A1:L41"/>
  <sheetViews>
    <sheetView showGridLines="0" showRowColHeaders="0" zoomScalePageLayoutView="0" workbookViewId="0" topLeftCell="A1">
      <selection activeCell="E19" sqref="E19"/>
    </sheetView>
  </sheetViews>
  <sheetFormatPr defaultColWidth="0" defaultRowHeight="12.75"/>
  <cols>
    <col min="1" max="1" width="20.33203125" style="10" customWidth="1"/>
    <col min="2" max="2" width="23.5" style="10" customWidth="1"/>
    <col min="3" max="3" width="22.33203125" style="10" customWidth="1"/>
    <col min="4" max="4" width="25.5" style="10" customWidth="1"/>
    <col min="5" max="5" width="33.16015625" style="116" customWidth="1"/>
    <col min="6" max="6" width="26.33203125" style="116" customWidth="1"/>
    <col min="7" max="7" width="20.83203125" style="116" bestFit="1" customWidth="1"/>
    <col min="8" max="8" width="25.16015625" style="10" customWidth="1"/>
    <col min="9" max="11" width="13.16015625" style="114" customWidth="1"/>
    <col min="12" max="12" width="13.16015625" style="114" hidden="1" customWidth="1"/>
    <col min="13" max="21" width="13.16015625" style="114" customWidth="1"/>
    <col min="22" max="22" width="13.16015625" style="115" customWidth="1"/>
    <col min="23" max="106" width="9.33203125" style="35" customWidth="1"/>
    <col min="107" max="16384" width="0" style="35" hidden="1" customWidth="1"/>
  </cols>
  <sheetData>
    <row r="1" spans="2:5" s="4" customFormat="1" ht="15.75">
      <c r="B1" s="33"/>
      <c r="C1" s="34"/>
      <c r="D1" s="5"/>
      <c r="E1" s="9"/>
    </row>
    <row r="2" spans="2:8" s="4" customFormat="1" ht="15.75" customHeight="1">
      <c r="B2" s="217" t="str">
        <f>"APLICATIVO DE INFORMAÇÕES MUNICIPAIS ESTRUTURADAS "&amp;BDValores!E2&amp;" - PRESTAÇÃO DE CONTAS DO PREFEITO MUNICIPAL"</f>
        <v>APLICATIVO DE INFORMAÇÕES MUNICIPAIS ESTRUTURADAS 2016 - PRESTAÇÃO DE CONTAS DO PREFEITO MUNICIPAL</v>
      </c>
      <c r="C2" s="217"/>
      <c r="D2" s="217"/>
      <c r="E2" s="217"/>
      <c r="F2" s="217"/>
      <c r="G2" s="217"/>
      <c r="H2" s="217"/>
    </row>
    <row r="3" spans="2:8" s="10" customFormat="1" ht="18.75" customHeight="1">
      <c r="B3" s="237" t="str">
        <f>IF(SUM!$G$3="","",IF(SUM!$G$3="RECIFE","CIDADE DO RECIFE","MUNICÍPIO DE "&amp;UPPER(SUM!G3)))</f>
        <v>MUNICÍPIO DE XEXÉU</v>
      </c>
      <c r="C3" s="237"/>
      <c r="D3" s="237"/>
      <c r="E3" s="237"/>
      <c r="F3" s="237"/>
      <c r="G3" s="237"/>
      <c r="H3" s="237"/>
    </row>
    <row r="4" spans="1:7" s="10" customFormat="1" ht="18.75">
      <c r="A4" s="150"/>
      <c r="B4" s="150"/>
      <c r="C4" s="150"/>
      <c r="D4" s="150"/>
      <c r="E4" s="32"/>
      <c r="F4" s="32"/>
      <c r="G4" s="32"/>
    </row>
    <row r="5" spans="1:7" s="10" customFormat="1" ht="21.75" customHeight="1">
      <c r="A5" s="150"/>
      <c r="B5" s="150"/>
      <c r="C5" s="150"/>
      <c r="D5" s="150"/>
      <c r="E5" s="32"/>
      <c r="F5" s="32"/>
      <c r="G5" s="32"/>
    </row>
    <row r="6" spans="1:8" s="9" customFormat="1" ht="15.75">
      <c r="A6" s="8"/>
      <c r="B6" s="236" t="str">
        <f>UPPER(MENU!B24)</f>
        <v>14 SUBSÍDIO FIXADO - PREFEITO</v>
      </c>
      <c r="C6" s="236"/>
      <c r="D6" s="236"/>
      <c r="E6" s="236"/>
      <c r="F6" s="236"/>
      <c r="G6" s="236"/>
      <c r="H6" s="236"/>
    </row>
    <row r="7" spans="1:8" s="9" customFormat="1" ht="15.75">
      <c r="A7" s="8"/>
      <c r="F7" s="113"/>
      <c r="G7" s="113"/>
      <c r="H7" s="31"/>
    </row>
    <row r="8" spans="1:8" s="9" customFormat="1" ht="32.25" customHeight="1">
      <c r="A8" s="48"/>
      <c r="B8" s="186" t="s">
        <v>1555</v>
      </c>
      <c r="C8" s="186" t="s">
        <v>125</v>
      </c>
      <c r="D8" s="187" t="s">
        <v>62</v>
      </c>
      <c r="E8" s="186" t="s">
        <v>1879</v>
      </c>
      <c r="F8" s="186" t="s">
        <v>1610</v>
      </c>
      <c r="G8" s="186" t="s">
        <v>1884</v>
      </c>
      <c r="H8" s="187" t="s">
        <v>399</v>
      </c>
    </row>
    <row r="9" spans="1:10" s="83" customFormat="1" ht="15.75">
      <c r="A9" s="9"/>
      <c r="B9" s="9"/>
      <c r="C9" s="9"/>
      <c r="D9" s="109"/>
      <c r="E9" s="9"/>
      <c r="F9" s="113"/>
      <c r="G9" s="113"/>
      <c r="H9" s="109"/>
      <c r="I9" s="9"/>
      <c r="J9" s="9"/>
    </row>
    <row r="10" spans="2:12" ht="15.75">
      <c r="B10" s="110" t="s">
        <v>1593</v>
      </c>
      <c r="C10" s="111" t="s">
        <v>85</v>
      </c>
      <c r="D10" s="113" t="s">
        <v>1553</v>
      </c>
      <c r="E10" s="117" t="s">
        <v>1880</v>
      </c>
      <c r="F10" s="184">
        <v>232</v>
      </c>
      <c r="G10" s="185">
        <v>2012</v>
      </c>
      <c r="H10" s="92">
        <v>12000</v>
      </c>
      <c r="I10" s="8"/>
      <c r="J10" s="8"/>
      <c r="L10" s="183" t="s">
        <v>1880</v>
      </c>
    </row>
    <row r="11" spans="2:12" ht="15.75">
      <c r="B11" s="110" t="s">
        <v>1594</v>
      </c>
      <c r="C11" s="111" t="s">
        <v>86</v>
      </c>
      <c r="D11" s="113" t="s">
        <v>1553</v>
      </c>
      <c r="E11" s="117" t="s">
        <v>1880</v>
      </c>
      <c r="F11" s="184">
        <v>232</v>
      </c>
      <c r="G11" s="185">
        <v>2012</v>
      </c>
      <c r="H11" s="92">
        <v>12000</v>
      </c>
      <c r="I11" s="8"/>
      <c r="J11" s="8"/>
      <c r="L11" s="182" t="s">
        <v>1881</v>
      </c>
    </row>
    <row r="12" spans="2:12" ht="15.75">
      <c r="B12" s="110" t="s">
        <v>1595</v>
      </c>
      <c r="C12" s="111" t="s">
        <v>87</v>
      </c>
      <c r="D12" s="113" t="s">
        <v>1553</v>
      </c>
      <c r="E12" s="117" t="s">
        <v>1880</v>
      </c>
      <c r="F12" s="184">
        <v>232</v>
      </c>
      <c r="G12" s="185">
        <v>2012</v>
      </c>
      <c r="H12" s="92">
        <v>12000</v>
      </c>
      <c r="I12" s="8"/>
      <c r="J12" s="8"/>
      <c r="L12" s="182" t="s">
        <v>1882</v>
      </c>
    </row>
    <row r="13" spans="2:12" ht="15.75">
      <c r="B13" s="110" t="s">
        <v>1596</v>
      </c>
      <c r="C13" s="111" t="s">
        <v>88</v>
      </c>
      <c r="D13" s="113" t="s">
        <v>1553</v>
      </c>
      <c r="E13" s="117" t="s">
        <v>1880</v>
      </c>
      <c r="F13" s="184">
        <v>232</v>
      </c>
      <c r="G13" s="185">
        <v>2012</v>
      </c>
      <c r="H13" s="92">
        <v>12000</v>
      </c>
      <c r="I13" s="8"/>
      <c r="J13" s="8"/>
      <c r="L13" s="182" t="s">
        <v>1883</v>
      </c>
    </row>
    <row r="14" spans="2:10" ht="15.75">
      <c r="B14" s="110" t="s">
        <v>1597</v>
      </c>
      <c r="C14" s="111" t="s">
        <v>89</v>
      </c>
      <c r="D14" s="113" t="s">
        <v>1553</v>
      </c>
      <c r="E14" s="117" t="s">
        <v>1880</v>
      </c>
      <c r="F14" s="184">
        <v>232</v>
      </c>
      <c r="G14" s="185">
        <v>2012</v>
      </c>
      <c r="H14" s="92">
        <v>12000</v>
      </c>
      <c r="I14" s="8"/>
      <c r="J14" s="8"/>
    </row>
    <row r="15" spans="2:10" ht="15.75">
      <c r="B15" s="110" t="s">
        <v>1598</v>
      </c>
      <c r="C15" s="111" t="s">
        <v>90</v>
      </c>
      <c r="D15" s="113" t="s">
        <v>1553</v>
      </c>
      <c r="E15" s="117" t="s">
        <v>1880</v>
      </c>
      <c r="F15" s="184">
        <v>232</v>
      </c>
      <c r="G15" s="185">
        <v>2012</v>
      </c>
      <c r="H15" s="92">
        <v>12000</v>
      </c>
      <c r="I15" s="8"/>
      <c r="J15" s="8"/>
    </row>
    <row r="16" spans="2:10" ht="15.75">
      <c r="B16" s="110" t="s">
        <v>1599</v>
      </c>
      <c r="C16" s="111" t="s">
        <v>91</v>
      </c>
      <c r="D16" s="113" t="s">
        <v>1553</v>
      </c>
      <c r="E16" s="117" t="s">
        <v>1880</v>
      </c>
      <c r="F16" s="184">
        <v>232</v>
      </c>
      <c r="G16" s="185">
        <v>2012</v>
      </c>
      <c r="H16" s="92">
        <v>12000</v>
      </c>
      <c r="I16" s="8"/>
      <c r="J16" s="8"/>
    </row>
    <row r="17" spans="2:10" ht="15.75">
      <c r="B17" s="110" t="s">
        <v>1600</v>
      </c>
      <c r="C17" s="111" t="s">
        <v>92</v>
      </c>
      <c r="D17" s="113" t="s">
        <v>1553</v>
      </c>
      <c r="E17" s="117" t="s">
        <v>1880</v>
      </c>
      <c r="F17" s="184">
        <v>232</v>
      </c>
      <c r="G17" s="185">
        <v>2012</v>
      </c>
      <c r="H17" s="92">
        <v>12000</v>
      </c>
      <c r="I17" s="8"/>
      <c r="J17" s="8"/>
    </row>
    <row r="18" spans="2:10" ht="15.75">
      <c r="B18" s="110" t="s">
        <v>1601</v>
      </c>
      <c r="C18" s="111" t="s">
        <v>93</v>
      </c>
      <c r="D18" s="113" t="s">
        <v>1553</v>
      </c>
      <c r="E18" s="117" t="s">
        <v>1880</v>
      </c>
      <c r="F18" s="184">
        <v>232</v>
      </c>
      <c r="G18" s="185">
        <v>2012</v>
      </c>
      <c r="H18" s="92">
        <v>12000</v>
      </c>
      <c r="I18" s="8"/>
      <c r="J18" s="8"/>
    </row>
    <row r="19" spans="2:10" ht="15.75">
      <c r="B19" s="110" t="s">
        <v>1602</v>
      </c>
      <c r="C19" s="111" t="s">
        <v>94</v>
      </c>
      <c r="D19" s="113" t="s">
        <v>1553</v>
      </c>
      <c r="E19" s="117" t="s">
        <v>1880</v>
      </c>
      <c r="F19" s="184">
        <v>232</v>
      </c>
      <c r="G19" s="185">
        <v>2012</v>
      </c>
      <c r="H19" s="92">
        <v>12000</v>
      </c>
      <c r="I19" s="8"/>
      <c r="J19" s="8"/>
    </row>
    <row r="20" spans="2:10" ht="15.75">
      <c r="B20" s="110" t="s">
        <v>1603</v>
      </c>
      <c r="C20" s="111" t="s">
        <v>95</v>
      </c>
      <c r="D20" s="113" t="s">
        <v>1553</v>
      </c>
      <c r="E20" s="117" t="s">
        <v>1880</v>
      </c>
      <c r="F20" s="184">
        <v>232</v>
      </c>
      <c r="G20" s="185">
        <v>2012</v>
      </c>
      <c r="H20" s="92">
        <v>12000</v>
      </c>
      <c r="I20" s="8"/>
      <c r="J20" s="8"/>
    </row>
    <row r="21" spans="2:10" ht="15.75">
      <c r="B21" s="110" t="s">
        <v>1604</v>
      </c>
      <c r="C21" s="111" t="s">
        <v>96</v>
      </c>
      <c r="D21" s="113" t="s">
        <v>1553</v>
      </c>
      <c r="E21" s="117" t="s">
        <v>1880</v>
      </c>
      <c r="F21" s="184">
        <v>232</v>
      </c>
      <c r="G21" s="185">
        <v>2012</v>
      </c>
      <c r="H21" s="92">
        <v>12000</v>
      </c>
      <c r="I21" s="8"/>
      <c r="J21" s="8"/>
    </row>
    <row r="22" spans="2:10" ht="15.75">
      <c r="B22" s="110" t="s">
        <v>1605</v>
      </c>
      <c r="C22" s="111" t="s">
        <v>1606</v>
      </c>
      <c r="D22" s="113" t="s">
        <v>1553</v>
      </c>
      <c r="E22" s="117"/>
      <c r="F22" s="184"/>
      <c r="G22" s="185"/>
      <c r="H22" s="92"/>
      <c r="I22" s="8"/>
      <c r="J22" s="8"/>
    </row>
    <row r="23" spans="2:10" ht="15.75">
      <c r="B23" s="112"/>
      <c r="C23" s="9"/>
      <c r="D23" s="113"/>
      <c r="E23" s="118"/>
      <c r="F23" s="113"/>
      <c r="G23" s="113"/>
      <c r="H23" s="9"/>
      <c r="I23" s="8"/>
      <c r="J23" s="8"/>
    </row>
    <row r="24" spans="2:10" ht="15.75">
      <c r="B24" s="9"/>
      <c r="C24" s="9"/>
      <c r="D24" s="9"/>
      <c r="E24" s="119"/>
      <c r="F24" s="114"/>
      <c r="G24" s="114"/>
      <c r="H24" s="9"/>
      <c r="I24" s="8"/>
      <c r="J24" s="8"/>
    </row>
    <row r="25" spans="2:10" ht="15.75">
      <c r="B25" s="9"/>
      <c r="C25" s="9"/>
      <c r="D25" s="35"/>
      <c r="E25" s="118"/>
      <c r="F25" s="113"/>
      <c r="G25" s="113"/>
      <c r="H25" s="9"/>
      <c r="I25" s="8"/>
      <c r="J25" s="8"/>
    </row>
    <row r="26" spans="2:10" ht="15.75">
      <c r="B26" s="9"/>
      <c r="C26" s="9"/>
      <c r="D26" s="35"/>
      <c r="E26" s="118"/>
      <c r="F26" s="113"/>
      <c r="G26" s="113"/>
      <c r="H26" s="9"/>
      <c r="I26" s="8"/>
      <c r="J26" s="8"/>
    </row>
    <row r="27" spans="2:10" ht="15.75">
      <c r="B27" s="9"/>
      <c r="C27" s="9"/>
      <c r="D27" s="113"/>
      <c r="E27" s="118"/>
      <c r="F27" s="113"/>
      <c r="G27" s="113"/>
      <c r="H27" s="9"/>
      <c r="I27" s="8"/>
      <c r="J27" s="8"/>
    </row>
    <row r="28" spans="2:10" ht="15.75">
      <c r="B28" s="9"/>
      <c r="C28" s="9"/>
      <c r="D28" s="113"/>
      <c r="E28" s="118"/>
      <c r="F28" s="113"/>
      <c r="G28" s="113"/>
      <c r="H28" s="9"/>
      <c r="I28" s="8"/>
      <c r="J28" s="8"/>
    </row>
    <row r="29" spans="2:10" ht="15.75">
      <c r="B29" s="9"/>
      <c r="C29" s="9"/>
      <c r="D29" s="113"/>
      <c r="E29" s="118"/>
      <c r="F29" s="113"/>
      <c r="G29" s="113"/>
      <c r="H29" s="9"/>
      <c r="I29" s="8"/>
      <c r="J29" s="8"/>
    </row>
    <row r="30" spans="2:10" ht="15.75">
      <c r="B30" s="9"/>
      <c r="C30" s="9"/>
      <c r="D30" s="113"/>
      <c r="E30" s="118"/>
      <c r="F30" s="113"/>
      <c r="G30" s="113"/>
      <c r="H30" s="9"/>
      <c r="I30" s="8"/>
      <c r="J30" s="8"/>
    </row>
    <row r="31" spans="2:10" ht="15.75">
      <c r="B31" s="9"/>
      <c r="C31" s="9"/>
      <c r="D31" s="113"/>
      <c r="E31" s="118"/>
      <c r="F31" s="113"/>
      <c r="G31" s="113"/>
      <c r="H31" s="9"/>
      <c r="I31" s="8"/>
      <c r="J31" s="8"/>
    </row>
    <row r="32" spans="4:5" ht="15.75">
      <c r="D32" s="113"/>
      <c r="E32" s="120"/>
    </row>
    <row r="33" spans="4:5" ht="15.75">
      <c r="D33" s="113"/>
      <c r="E33" s="120"/>
    </row>
    <row r="34" spans="4:5" ht="15.75">
      <c r="D34" s="113"/>
      <c r="E34" s="120"/>
    </row>
    <row r="35" spans="4:5" ht="15.75">
      <c r="D35" s="113"/>
      <c r="E35" s="120"/>
    </row>
    <row r="36" ht="15.75">
      <c r="D36" s="113"/>
    </row>
    <row r="37" ht="15.75">
      <c r="D37" s="113"/>
    </row>
    <row r="38" ht="15.75">
      <c r="D38" s="113"/>
    </row>
    <row r="39" ht="15.75">
      <c r="D39" s="113"/>
    </row>
    <row r="40" ht="15.75">
      <c r="D40" s="113"/>
    </row>
    <row r="41" ht="15.75">
      <c r="D41" s="113"/>
    </row>
  </sheetData>
  <sheetProtection password="C61A" sheet="1" selectLockedCells="1"/>
  <mergeCells count="3">
    <mergeCell ref="B6:H6"/>
    <mergeCell ref="B2:H2"/>
    <mergeCell ref="B3:H3"/>
  </mergeCells>
  <conditionalFormatting sqref="E10 E22:H22 G10:H21">
    <cfRule type="cellIs" priority="36" dxfId="144" operator="equal" stopIfTrue="1">
      <formula>""</formula>
    </cfRule>
  </conditionalFormatting>
  <conditionalFormatting sqref="E11">
    <cfRule type="cellIs" priority="24" dxfId="144" operator="equal" stopIfTrue="1">
      <formula>""</formula>
    </cfRule>
  </conditionalFormatting>
  <conditionalFormatting sqref="E12">
    <cfRule type="cellIs" priority="23" dxfId="144" operator="equal" stopIfTrue="1">
      <formula>""</formula>
    </cfRule>
  </conditionalFormatting>
  <conditionalFormatting sqref="E13">
    <cfRule type="cellIs" priority="22" dxfId="144" operator="equal" stopIfTrue="1">
      <formula>""</formula>
    </cfRule>
  </conditionalFormatting>
  <conditionalFormatting sqref="E14">
    <cfRule type="cellIs" priority="21" dxfId="144" operator="equal" stopIfTrue="1">
      <formula>""</formula>
    </cfRule>
  </conditionalFormatting>
  <conditionalFormatting sqref="E15">
    <cfRule type="cellIs" priority="19" dxfId="144" operator="equal" stopIfTrue="1">
      <formula>""</formula>
    </cfRule>
  </conditionalFormatting>
  <conditionalFormatting sqref="E16">
    <cfRule type="cellIs" priority="18" dxfId="144" operator="equal" stopIfTrue="1">
      <formula>""</formula>
    </cfRule>
  </conditionalFormatting>
  <conditionalFormatting sqref="E17">
    <cfRule type="cellIs" priority="17" dxfId="144" operator="equal" stopIfTrue="1">
      <formula>""</formula>
    </cfRule>
  </conditionalFormatting>
  <conditionalFormatting sqref="E18">
    <cfRule type="cellIs" priority="16" dxfId="144" operator="equal" stopIfTrue="1">
      <formula>""</formula>
    </cfRule>
  </conditionalFormatting>
  <conditionalFormatting sqref="E19">
    <cfRule type="cellIs" priority="15" dxfId="144" operator="equal" stopIfTrue="1">
      <formula>""</formula>
    </cfRule>
  </conditionalFormatting>
  <conditionalFormatting sqref="E20">
    <cfRule type="cellIs" priority="14" dxfId="144" operator="equal" stopIfTrue="1">
      <formula>""</formula>
    </cfRule>
  </conditionalFormatting>
  <conditionalFormatting sqref="E21">
    <cfRule type="cellIs" priority="13" dxfId="144" operator="equal" stopIfTrue="1">
      <formula>""</formula>
    </cfRule>
  </conditionalFormatting>
  <conditionalFormatting sqref="F10">
    <cfRule type="cellIs" priority="12" dxfId="144" operator="equal" stopIfTrue="1">
      <formula>""</formula>
    </cfRule>
  </conditionalFormatting>
  <conditionalFormatting sqref="F11">
    <cfRule type="cellIs" priority="11" dxfId="144" operator="equal" stopIfTrue="1">
      <formula>""</formula>
    </cfRule>
  </conditionalFormatting>
  <conditionalFormatting sqref="F12">
    <cfRule type="cellIs" priority="10" dxfId="144" operator="equal" stopIfTrue="1">
      <formula>""</formula>
    </cfRule>
  </conditionalFormatting>
  <conditionalFormatting sqref="F13">
    <cfRule type="cellIs" priority="9" dxfId="144" operator="equal" stopIfTrue="1">
      <formula>""</formula>
    </cfRule>
  </conditionalFormatting>
  <conditionalFormatting sqref="F14">
    <cfRule type="cellIs" priority="8" dxfId="144" operator="equal" stopIfTrue="1">
      <formula>""</formula>
    </cfRule>
  </conditionalFormatting>
  <conditionalFormatting sqref="F15">
    <cfRule type="cellIs" priority="7" dxfId="144" operator="equal" stopIfTrue="1">
      <formula>""</formula>
    </cfRule>
  </conditionalFormatting>
  <conditionalFormatting sqref="F16">
    <cfRule type="cellIs" priority="6" dxfId="144" operator="equal" stopIfTrue="1">
      <formula>""</formula>
    </cfRule>
  </conditionalFormatting>
  <conditionalFormatting sqref="F17">
    <cfRule type="cellIs" priority="5" dxfId="144" operator="equal" stopIfTrue="1">
      <formula>""</formula>
    </cfRule>
  </conditionalFormatting>
  <conditionalFormatting sqref="F18">
    <cfRule type="cellIs" priority="4" dxfId="144" operator="equal" stopIfTrue="1">
      <formula>""</formula>
    </cfRule>
  </conditionalFormatting>
  <conditionalFormatting sqref="F19">
    <cfRule type="cellIs" priority="3" dxfId="144" operator="equal" stopIfTrue="1">
      <formula>""</formula>
    </cfRule>
  </conditionalFormatting>
  <conditionalFormatting sqref="F20">
    <cfRule type="cellIs" priority="2" dxfId="144" operator="equal" stopIfTrue="1">
      <formula>""</formula>
    </cfRule>
  </conditionalFormatting>
  <conditionalFormatting sqref="F21">
    <cfRule type="cellIs" priority="1" dxfId="144"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18.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zoomScalePageLayoutView="0" workbookViewId="0" topLeftCell="A1">
      <selection activeCell="D16" sqref="D16"/>
    </sheetView>
  </sheetViews>
  <sheetFormatPr defaultColWidth="9.33203125" defaultRowHeight="12.75"/>
  <cols>
    <col min="1" max="1" width="14.83203125" style="96" customWidth="1"/>
    <col min="2" max="2" width="17.33203125" style="96" customWidth="1"/>
    <col min="3" max="5" width="30" style="96" customWidth="1"/>
    <col min="6" max="6" width="4.5" style="96" customWidth="1"/>
    <col min="7" max="7" width="17.33203125" style="96" customWidth="1"/>
    <col min="8" max="10" width="30" style="96" customWidth="1"/>
    <col min="11" max="16384" width="9.33203125" style="96" customWidth="1"/>
  </cols>
  <sheetData>
    <row r="1" spans="2:6" s="4" customFormat="1" ht="15.75">
      <c r="B1" s="33"/>
      <c r="C1" s="5"/>
      <c r="D1" s="5"/>
      <c r="E1" s="5"/>
      <c r="F1" s="9"/>
    </row>
    <row r="2" spans="2:10" s="4" customFormat="1" ht="15.75" customHeight="1">
      <c r="B2" s="217" t="str">
        <f>"APLICATIVO DE INFORMAÇÕES MUNICIPAIS ESTRUTURADAS "&amp;BDValores!E2&amp;" - PRESTAÇÃO DE CONTAS DO PREFEITO MUNICIPAL"</f>
        <v>APLICATIVO DE INFORMAÇÕES MUNICIPAIS ESTRUTURADAS 2016 - PRESTAÇÃO DE CONTAS DO PREFEITO MUNICIPAL</v>
      </c>
      <c r="C2" s="217"/>
      <c r="D2" s="217"/>
      <c r="E2" s="217"/>
      <c r="F2" s="217"/>
      <c r="G2" s="217"/>
      <c r="H2" s="217"/>
      <c r="I2" s="217"/>
      <c r="J2" s="217"/>
    </row>
    <row r="3" spans="2:10" s="10" customFormat="1" ht="12.75">
      <c r="B3" s="232" t="str">
        <f>IF(SUM!$G$3="","",IF(SUM!$G$3="RECIFE","CIDADE DO RECIFE","MUNICÍPIO DE "&amp;UPPER(SUM!G3)))</f>
        <v>MUNICÍPIO DE XEXÉU</v>
      </c>
      <c r="C3" s="232"/>
      <c r="D3" s="232"/>
      <c r="E3" s="232"/>
      <c r="F3" s="232"/>
      <c r="G3" s="232"/>
      <c r="H3" s="232"/>
      <c r="I3" s="232"/>
      <c r="J3" s="232"/>
    </row>
    <row r="4" spans="1:7" s="10" customFormat="1" ht="18.75">
      <c r="A4" s="150"/>
      <c r="B4" s="150"/>
      <c r="C4" s="150"/>
      <c r="D4" s="150"/>
      <c r="E4" s="150"/>
      <c r="F4" s="32"/>
      <c r="G4" s="32"/>
    </row>
    <row r="5" spans="1:7" s="10" customFormat="1" ht="21.75" customHeight="1">
      <c r="A5" s="150"/>
      <c r="B5" s="150"/>
      <c r="C5" s="150"/>
      <c r="D5" s="150"/>
      <c r="E5" s="150"/>
      <c r="F5" s="32"/>
      <c r="G5" s="32"/>
    </row>
    <row r="6" spans="1:11" s="9" customFormat="1" ht="15.75">
      <c r="A6" s="8"/>
      <c r="B6" s="236" t="str">
        <f>UPPER(MENU!B25)</f>
        <v>15 VANTAGENS REMUNERATÓRIAS</v>
      </c>
      <c r="C6" s="236"/>
      <c r="D6" s="236"/>
      <c r="E6" s="236"/>
      <c r="F6" s="236"/>
      <c r="G6" s="236"/>
      <c r="H6" s="236"/>
      <c r="I6" s="236"/>
      <c r="J6" s="236"/>
      <c r="K6" s="8"/>
    </row>
    <row r="7" spans="1:11" s="9" customFormat="1" ht="15.75">
      <c r="A7" s="8"/>
      <c r="C7" s="31"/>
      <c r="D7" s="31"/>
      <c r="E7" s="31"/>
      <c r="H7" s="7"/>
      <c r="I7" s="7"/>
      <c r="J7" s="7"/>
      <c r="K7" s="8"/>
    </row>
    <row r="8" spans="1:11" s="9" customFormat="1" ht="15.75">
      <c r="A8" s="8"/>
      <c r="B8" s="238" t="s">
        <v>2153</v>
      </c>
      <c r="C8" s="238"/>
      <c r="D8" s="238"/>
      <c r="E8" s="238"/>
      <c r="G8" s="238" t="s">
        <v>2154</v>
      </c>
      <c r="H8" s="238"/>
      <c r="I8" s="238"/>
      <c r="J8" s="238"/>
      <c r="K8" s="8"/>
    </row>
    <row r="9" spans="1:11" s="9" customFormat="1" ht="15.75">
      <c r="A9" s="8"/>
      <c r="C9" s="31"/>
      <c r="D9" s="31"/>
      <c r="E9" s="31"/>
      <c r="H9" s="31"/>
      <c r="I9" s="31"/>
      <c r="J9" s="31"/>
      <c r="K9" s="8"/>
    </row>
    <row r="10" spans="1:11" s="9" customFormat="1" ht="31.5">
      <c r="A10" s="48"/>
      <c r="B10" s="39" t="s">
        <v>125</v>
      </c>
      <c r="C10" s="210" t="s">
        <v>2586</v>
      </c>
      <c r="D10" s="210" t="s">
        <v>2587</v>
      </c>
      <c r="E10" s="210" t="s">
        <v>2156</v>
      </c>
      <c r="G10" s="39" t="s">
        <v>125</v>
      </c>
      <c r="H10" s="210" t="s">
        <v>2586</v>
      </c>
      <c r="I10" s="210" t="s">
        <v>2587</v>
      </c>
      <c r="J10" s="210" t="s">
        <v>2156</v>
      </c>
      <c r="K10" s="8"/>
    </row>
    <row r="11" spans="1:10" s="54" customFormat="1" ht="15.75">
      <c r="A11" s="49"/>
      <c r="B11" s="51"/>
      <c r="C11" s="52"/>
      <c r="D11" s="52"/>
      <c r="E11" s="52"/>
      <c r="F11" s="53"/>
      <c r="G11" s="51"/>
      <c r="H11" s="61"/>
      <c r="I11" s="61"/>
      <c r="J11" s="61"/>
    </row>
    <row r="12" spans="1:10" s="54" customFormat="1" ht="15.75">
      <c r="A12" s="49"/>
      <c r="B12" s="87" t="s">
        <v>85</v>
      </c>
      <c r="C12" s="40">
        <v>1037185.95</v>
      </c>
      <c r="D12" s="40">
        <v>0</v>
      </c>
      <c r="E12" s="61">
        <f>C12+D12</f>
        <v>1037185.95</v>
      </c>
      <c r="F12" s="53"/>
      <c r="G12" s="87" t="s">
        <v>85</v>
      </c>
      <c r="H12" s="40">
        <v>0</v>
      </c>
      <c r="I12" s="40">
        <v>0</v>
      </c>
      <c r="J12" s="61">
        <f>H12+I12</f>
        <v>0</v>
      </c>
    </row>
    <row r="13" spans="1:10" s="54" customFormat="1" ht="15.75">
      <c r="A13" s="49"/>
      <c r="B13" s="87" t="s">
        <v>86</v>
      </c>
      <c r="C13" s="40">
        <v>1233368.45</v>
      </c>
      <c r="D13" s="40">
        <v>0</v>
      </c>
      <c r="E13" s="61">
        <f aca="true" t="shared" si="0" ref="E13:E24">C13+D13</f>
        <v>1233368.45</v>
      </c>
      <c r="F13" s="53">
        <f>IF(C13="",1,0)</f>
        <v>0</v>
      </c>
      <c r="G13" s="87" t="s">
        <v>86</v>
      </c>
      <c r="H13" s="40">
        <v>0</v>
      </c>
      <c r="I13" s="40">
        <v>0</v>
      </c>
      <c r="J13" s="61">
        <f aca="true" t="shared" si="1" ref="J13:J24">H13+I13</f>
        <v>0</v>
      </c>
    </row>
    <row r="14" spans="1:10" s="54" customFormat="1" ht="15.75">
      <c r="A14" s="49"/>
      <c r="B14" s="87" t="s">
        <v>87</v>
      </c>
      <c r="C14" s="40">
        <v>1185250.5999999999</v>
      </c>
      <c r="D14" s="40">
        <v>0</v>
      </c>
      <c r="E14" s="61">
        <f t="shared" si="0"/>
        <v>1185250.5999999999</v>
      </c>
      <c r="F14" s="53">
        <f>IF(C14="",1,0)</f>
        <v>0</v>
      </c>
      <c r="G14" s="87" t="s">
        <v>87</v>
      </c>
      <c r="H14" s="40">
        <v>0</v>
      </c>
      <c r="I14" s="40">
        <v>0</v>
      </c>
      <c r="J14" s="61">
        <f t="shared" si="1"/>
        <v>0</v>
      </c>
    </row>
    <row r="15" spans="1:10" s="54" customFormat="1" ht="15.75">
      <c r="A15" s="49"/>
      <c r="B15" s="87" t="s">
        <v>88</v>
      </c>
      <c r="C15" s="40">
        <v>1260558.17</v>
      </c>
      <c r="D15" s="40">
        <v>0</v>
      </c>
      <c r="E15" s="61">
        <f t="shared" si="0"/>
        <v>1260558.17</v>
      </c>
      <c r="F15" s="53">
        <f>IF(C15="",1,0)</f>
        <v>0</v>
      </c>
      <c r="G15" s="87" t="s">
        <v>88</v>
      </c>
      <c r="H15" s="40">
        <v>0</v>
      </c>
      <c r="I15" s="40">
        <v>0</v>
      </c>
      <c r="J15" s="61">
        <f t="shared" si="1"/>
        <v>0</v>
      </c>
    </row>
    <row r="16" spans="2:10" ht="15.75">
      <c r="B16" s="87" t="s">
        <v>89</v>
      </c>
      <c r="C16" s="40">
        <v>1255500.37</v>
      </c>
      <c r="D16" s="40">
        <v>0</v>
      </c>
      <c r="E16" s="61">
        <f t="shared" si="0"/>
        <v>1255500.37</v>
      </c>
      <c r="G16" s="87" t="s">
        <v>89</v>
      </c>
      <c r="H16" s="40">
        <v>0</v>
      </c>
      <c r="I16" s="40">
        <v>0</v>
      </c>
      <c r="J16" s="61">
        <f t="shared" si="1"/>
        <v>0</v>
      </c>
    </row>
    <row r="17" spans="2:10" ht="15.75">
      <c r="B17" s="87" t="s">
        <v>90</v>
      </c>
      <c r="C17" s="40">
        <v>1261516.09</v>
      </c>
      <c r="D17" s="40">
        <v>0</v>
      </c>
      <c r="E17" s="61">
        <f t="shared" si="0"/>
        <v>1261516.09</v>
      </c>
      <c r="G17" s="87" t="s">
        <v>90</v>
      </c>
      <c r="H17" s="40">
        <v>0</v>
      </c>
      <c r="I17" s="40">
        <v>0</v>
      </c>
      <c r="J17" s="61">
        <f t="shared" si="1"/>
        <v>0</v>
      </c>
    </row>
    <row r="18" spans="2:10" ht="15.75">
      <c r="B18" s="87" t="s">
        <v>91</v>
      </c>
      <c r="C18" s="40">
        <v>1258044.0799999998</v>
      </c>
      <c r="D18" s="40">
        <v>0</v>
      </c>
      <c r="E18" s="61">
        <f t="shared" si="0"/>
        <v>1258044.0799999998</v>
      </c>
      <c r="G18" s="87" t="s">
        <v>91</v>
      </c>
      <c r="H18" s="40">
        <v>0</v>
      </c>
      <c r="I18" s="40">
        <v>0</v>
      </c>
      <c r="J18" s="61">
        <f t="shared" si="1"/>
        <v>0</v>
      </c>
    </row>
    <row r="19" spans="2:10" ht="15.75">
      <c r="B19" s="87" t="s">
        <v>92</v>
      </c>
      <c r="C19" s="40">
        <v>1267131.0799999998</v>
      </c>
      <c r="D19" s="40">
        <v>0</v>
      </c>
      <c r="E19" s="61">
        <f t="shared" si="0"/>
        <v>1267131.0799999998</v>
      </c>
      <c r="G19" s="87" t="s">
        <v>92</v>
      </c>
      <c r="H19" s="40">
        <v>0</v>
      </c>
      <c r="I19" s="40">
        <v>0</v>
      </c>
      <c r="J19" s="61">
        <f t="shared" si="1"/>
        <v>0</v>
      </c>
    </row>
    <row r="20" spans="2:10" ht="15.75">
      <c r="B20" s="87" t="s">
        <v>93</v>
      </c>
      <c r="C20" s="40">
        <v>1259481.72</v>
      </c>
      <c r="D20" s="40">
        <v>0</v>
      </c>
      <c r="E20" s="61">
        <f t="shared" si="0"/>
        <v>1259481.72</v>
      </c>
      <c r="G20" s="87" t="s">
        <v>93</v>
      </c>
      <c r="H20" s="40">
        <v>0</v>
      </c>
      <c r="I20" s="40">
        <v>0</v>
      </c>
      <c r="J20" s="61">
        <f t="shared" si="1"/>
        <v>0</v>
      </c>
    </row>
    <row r="21" spans="2:10" ht="15.75">
      <c r="B21" s="87" t="s">
        <v>94</v>
      </c>
      <c r="C21" s="40">
        <v>1252287.8399999999</v>
      </c>
      <c r="D21" s="40">
        <v>0</v>
      </c>
      <c r="E21" s="61">
        <f t="shared" si="0"/>
        <v>1252287.8399999999</v>
      </c>
      <c r="G21" s="87" t="s">
        <v>94</v>
      </c>
      <c r="H21" s="40">
        <v>0</v>
      </c>
      <c r="I21" s="40">
        <v>0</v>
      </c>
      <c r="J21" s="61">
        <f t="shared" si="1"/>
        <v>0</v>
      </c>
    </row>
    <row r="22" spans="2:10" ht="15.75">
      <c r="B22" s="87" t="s">
        <v>95</v>
      </c>
      <c r="C22" s="40">
        <v>1260858.6300000001</v>
      </c>
      <c r="D22" s="40">
        <v>0</v>
      </c>
      <c r="E22" s="61">
        <f t="shared" si="0"/>
        <v>1260858.6300000001</v>
      </c>
      <c r="G22" s="87" t="s">
        <v>95</v>
      </c>
      <c r="H22" s="40">
        <v>0</v>
      </c>
      <c r="I22" s="40">
        <v>0</v>
      </c>
      <c r="J22" s="61">
        <f t="shared" si="1"/>
        <v>0</v>
      </c>
    </row>
    <row r="23" spans="2:10" ht="15.75">
      <c r="B23" s="87" t="s">
        <v>96</v>
      </c>
      <c r="C23" s="40">
        <v>1524289.58</v>
      </c>
      <c r="D23" s="40">
        <v>0</v>
      </c>
      <c r="E23" s="61">
        <f t="shared" si="0"/>
        <v>1524289.58</v>
      </c>
      <c r="G23" s="87" t="s">
        <v>96</v>
      </c>
      <c r="H23" s="40">
        <v>0</v>
      </c>
      <c r="I23" s="40">
        <v>0</v>
      </c>
      <c r="J23" s="61">
        <f t="shared" si="1"/>
        <v>0</v>
      </c>
    </row>
    <row r="24" spans="2:10" ht="15.75">
      <c r="B24" s="87" t="s">
        <v>1606</v>
      </c>
      <c r="C24" s="40">
        <v>792515.8</v>
      </c>
      <c r="D24" s="40">
        <v>0</v>
      </c>
      <c r="E24" s="61">
        <f t="shared" si="0"/>
        <v>792515.8</v>
      </c>
      <c r="G24" s="87" t="s">
        <v>1606</v>
      </c>
      <c r="H24" s="40">
        <v>0</v>
      </c>
      <c r="I24" s="40">
        <v>0</v>
      </c>
      <c r="J24" s="61">
        <f t="shared" si="1"/>
        <v>0</v>
      </c>
    </row>
    <row r="25" spans="2:10" ht="15.75">
      <c r="B25" s="56" t="s">
        <v>428</v>
      </c>
      <c r="C25" s="57">
        <f>SUM(C12:C24)</f>
        <v>15847988.360000001</v>
      </c>
      <c r="D25" s="57">
        <f>SUM(D12:D24)</f>
        <v>0</v>
      </c>
      <c r="E25" s="57">
        <f>SUM(E12:E24)</f>
        <v>15847988.360000001</v>
      </c>
      <c r="G25" s="56" t="s">
        <v>428</v>
      </c>
      <c r="H25" s="57">
        <f>SUM(H12:H24)</f>
        <v>0</v>
      </c>
      <c r="I25" s="57">
        <f>SUM(I12:I24)</f>
        <v>0</v>
      </c>
      <c r="J25" s="57">
        <f>SUM(J12:J24)</f>
        <v>0</v>
      </c>
    </row>
    <row r="26" ht="15.75">
      <c r="B26" s="87"/>
    </row>
  </sheetData>
  <sheetProtection password="C61A" sheet="1" selectLockedCells="1"/>
  <mergeCells count="5">
    <mergeCell ref="B8:E8"/>
    <mergeCell ref="G8:J8"/>
    <mergeCell ref="B2:J2"/>
    <mergeCell ref="B3:J3"/>
    <mergeCell ref="B6:J6"/>
  </mergeCells>
  <conditionalFormatting sqref="C12:E25">
    <cfRule type="cellIs" priority="7" dxfId="144" operator="equal" stopIfTrue="1">
      <formula>""</formula>
    </cfRule>
  </conditionalFormatting>
  <conditionalFormatting sqref="H11:J11">
    <cfRule type="expression" priority="5" dxfId="140" stopIfTrue="1">
      <formula>$G31&lt;&gt;$L31</formula>
    </cfRule>
  </conditionalFormatting>
  <conditionalFormatting sqref="H12:J25">
    <cfRule type="cellIs" priority="4" dxfId="144" operator="equal" stopIfTrue="1">
      <formula>""</formula>
    </cfRule>
  </conditionalFormatting>
  <conditionalFormatting sqref="C11:E11">
    <cfRule type="expression" priority="9" dxfId="140" stopIfTrue="1">
      <formula>#REF!&lt;&gt;$L11</formula>
    </cfRule>
  </conditionalFormatting>
  <conditionalFormatting sqref="I25:J25">
    <cfRule type="cellIs" priority="3" dxfId="144" operator="equal" stopIfTrue="1">
      <formula>""</formula>
    </cfRule>
  </conditionalFormatting>
  <conditionalFormatting sqref="H25:J25">
    <cfRule type="cellIs" priority="2" dxfId="144" operator="equal" stopIfTrue="1">
      <formula>""</formula>
    </cfRule>
  </conditionalFormatting>
  <conditionalFormatting sqref="J12:J24">
    <cfRule type="cellIs" priority="1" dxfId="144" operator="equal" stopIfTrue="1">
      <formula>""</formula>
    </cfRule>
  </conditionalFormatting>
  <dataValidations count="2">
    <dataValidation type="decimal" operator="lessThan" allowBlank="1" showInputMessage="1" showErrorMessage="1" sqref="J12:J24 E12:E24">
      <formula1>999999999999</formula1>
    </dataValidation>
    <dataValidation type="decimal" operator="lessThan" allowBlank="1" showInputMessage="1" showErrorMessage="1" errorTitle="Aplicativo de Informações" error="Apenas números decimais." sqref="C12:D24 H12:I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19.xml><?xml version="1.0" encoding="utf-8"?>
<worksheet xmlns="http://schemas.openxmlformats.org/spreadsheetml/2006/main" xmlns:r="http://schemas.openxmlformats.org/officeDocument/2006/relationships">
  <sheetPr codeName="Plan2">
    <tabColor theme="4" tint="-0.4999699890613556"/>
  </sheetPr>
  <dimension ref="A1:L97"/>
  <sheetViews>
    <sheetView showGridLines="0" zoomScalePageLayoutView="0" workbookViewId="0" topLeftCell="A1">
      <selection activeCell="C24" sqref="C24"/>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7" width="27.33203125" style="108" customWidth="1"/>
    <col min="8" max="8" width="27.83203125" style="108" customWidth="1"/>
    <col min="9" max="12" width="20.5" style="108" customWidth="1"/>
    <col min="13" max="13" width="18.16015625" style="108" customWidth="1"/>
    <col min="14" max="243" width="10.66015625" style="108" customWidth="1"/>
    <col min="244" max="16384" width="10.66015625" style="108" customWidth="1"/>
  </cols>
  <sheetData>
    <row r="1" spans="1:7" s="4" customFormat="1" ht="15.75">
      <c r="A1" s="33"/>
      <c r="B1" s="34"/>
      <c r="C1" s="5"/>
      <c r="D1" s="5"/>
      <c r="E1" s="9"/>
      <c r="F1" s="9"/>
      <c r="G1" s="9"/>
    </row>
    <row r="2" spans="2:8" s="4" customFormat="1" ht="15.75" customHeight="1">
      <c r="B2" s="217" t="str">
        <f>"APLICATIVO DE INFORMAÇÕES MUNICIPAIS ESTRUTURADAS "&amp;BDValores!E2&amp;" - PRESTAÇÃO DE CONTAS DO PREFEITO MUNICIPAL"</f>
        <v>APLICATIVO DE INFORMAÇÕES MUNICIPAIS ESTRUTURADAS 2016 - PRESTAÇÃO DE CONTAS DO PREFEITO MUNICIPAL</v>
      </c>
      <c r="C2" s="217"/>
      <c r="D2" s="217"/>
      <c r="E2" s="217"/>
      <c r="F2" s="217"/>
      <c r="G2" s="217"/>
      <c r="H2" s="217"/>
    </row>
    <row r="3" spans="2:8" s="10" customFormat="1" ht="18.75" customHeight="1">
      <c r="B3" s="237" t="str">
        <f>IF(SUM!$G$3="","",IF(SUM!$G$3="RECIFE","CIDADE DO RECIFE","MUNICÍPIO DE "&amp;UPPER(SUM!G3)))</f>
        <v>MUNICÍPIO DE XEXÉU</v>
      </c>
      <c r="C3" s="237"/>
      <c r="D3" s="237"/>
      <c r="E3" s="237"/>
      <c r="F3" s="237"/>
      <c r="G3" s="237"/>
      <c r="H3" s="237"/>
    </row>
    <row r="4" spans="1:8" s="10" customFormat="1" ht="18.75">
      <c r="A4" s="150"/>
      <c r="B4" s="150"/>
      <c r="C4" s="150"/>
      <c r="D4" s="150"/>
      <c r="E4" s="32"/>
      <c r="F4" s="32"/>
      <c r="G4" s="32"/>
      <c r="H4" s="32"/>
    </row>
    <row r="5" spans="1:8" s="10" customFormat="1" ht="24" customHeight="1">
      <c r="A5" s="150"/>
      <c r="B5" s="150"/>
      <c r="C5" s="150"/>
      <c r="D5" s="150"/>
      <c r="E5" s="32"/>
      <c r="F5" s="32"/>
      <c r="G5" s="32"/>
      <c r="H5" s="32"/>
    </row>
    <row r="6" spans="1:12" s="9" customFormat="1" ht="15.75">
      <c r="A6" s="8"/>
      <c r="B6" s="239" t="s">
        <v>2152</v>
      </c>
      <c r="C6" s="239"/>
      <c r="D6" s="239"/>
      <c r="E6" s="239"/>
      <c r="F6" s="239"/>
      <c r="G6" s="239"/>
      <c r="H6" s="239"/>
      <c r="K6" s="7"/>
      <c r="L6" s="8"/>
    </row>
    <row r="7" spans="1:12" s="9" customFormat="1" ht="15.75">
      <c r="A7" s="8"/>
      <c r="B7" s="241" t="s">
        <v>2144</v>
      </c>
      <c r="C7" s="241"/>
      <c r="D7" s="241"/>
      <c r="E7" s="241"/>
      <c r="F7" s="241"/>
      <c r="G7" s="241"/>
      <c r="H7" s="241"/>
      <c r="K7" s="7"/>
      <c r="L7" s="8"/>
    </row>
    <row r="8" spans="1:12" s="9" customFormat="1" ht="36" customHeight="1">
      <c r="A8" s="8"/>
      <c r="B8" s="240" t="s">
        <v>1910</v>
      </c>
      <c r="C8" s="240"/>
      <c r="D8" s="240"/>
      <c r="E8" s="240"/>
      <c r="F8" s="240"/>
      <c r="G8" s="240"/>
      <c r="H8" s="240"/>
      <c r="K8" s="7"/>
      <c r="L8" s="8"/>
    </row>
    <row r="9" spans="1:8" s="105" customFormat="1" ht="15.75">
      <c r="A9" s="54"/>
      <c r="B9" s="190"/>
      <c r="F9" s="190"/>
      <c r="G9" s="190"/>
      <c r="H9" s="190"/>
    </row>
    <row r="10" spans="1:10" s="105" customFormat="1" ht="15.75">
      <c r="A10" s="54"/>
      <c r="B10" s="190" t="s">
        <v>1918</v>
      </c>
      <c r="F10" s="192" t="s">
        <v>1924</v>
      </c>
      <c r="G10" s="194" t="s">
        <v>1925</v>
      </c>
      <c r="J10" s="195"/>
    </row>
    <row r="11" spans="1:9" s="105" customFormat="1" ht="15.75">
      <c r="A11" s="54"/>
      <c r="B11" s="190" t="s">
        <v>1919</v>
      </c>
      <c r="F11" s="191"/>
      <c r="H11" s="190"/>
      <c r="I11" s="190"/>
    </row>
    <row r="12" spans="1:6" s="105" customFormat="1" ht="15.75">
      <c r="A12" s="54"/>
      <c r="B12" s="190" t="s">
        <v>1920</v>
      </c>
      <c r="F12" s="191"/>
    </row>
    <row r="13" spans="1:6" s="105" customFormat="1" ht="15.75">
      <c r="A13" s="54"/>
      <c r="B13" s="190" t="s">
        <v>1921</v>
      </c>
      <c r="F13" s="191"/>
    </row>
    <row r="14" spans="1:6" s="105" customFormat="1" ht="15.75">
      <c r="A14" s="54"/>
      <c r="B14" s="190" t="s">
        <v>1922</v>
      </c>
      <c r="F14" s="191"/>
    </row>
    <row r="15" spans="1:6" s="105" customFormat="1" ht="15.75">
      <c r="A15" s="54"/>
      <c r="B15" s="190" t="s">
        <v>1923</v>
      </c>
      <c r="F15" s="193"/>
    </row>
    <row r="16" spans="1:2" s="105" customFormat="1" ht="15.75">
      <c r="A16" s="54"/>
      <c r="B16" s="190"/>
    </row>
    <row r="17" spans="1:2" s="105" customFormat="1" ht="15.75">
      <c r="A17" s="54"/>
      <c r="B17" s="190"/>
    </row>
    <row r="18" spans="1:8" s="105" customFormat="1" ht="15.75">
      <c r="A18" s="54"/>
      <c r="B18" s="242" t="s">
        <v>1917</v>
      </c>
      <c r="C18" s="242"/>
      <c r="D18" s="242"/>
      <c r="E18" s="242"/>
      <c r="F18" s="242"/>
      <c r="G18" s="242"/>
      <c r="H18" s="147"/>
    </row>
    <row r="19" spans="1:8" s="105" customFormat="1" ht="15.75" customHeight="1">
      <c r="A19" s="54"/>
      <c r="B19" s="243" t="s">
        <v>1928</v>
      </c>
      <c r="C19" s="243"/>
      <c r="D19" s="243"/>
      <c r="E19" s="243"/>
      <c r="F19" s="243"/>
      <c r="G19" s="243"/>
      <c r="H19" s="147"/>
    </row>
    <row r="20" spans="1:8" s="105" customFormat="1" ht="15.75">
      <c r="A20" s="54"/>
      <c r="B20" s="242" t="s">
        <v>1916</v>
      </c>
      <c r="C20" s="242"/>
      <c r="D20" s="242"/>
      <c r="E20" s="242"/>
      <c r="F20" s="242"/>
      <c r="G20" s="242"/>
      <c r="H20" s="147"/>
    </row>
    <row r="21" spans="1:7" s="105" customFormat="1" ht="15.75">
      <c r="A21" s="54"/>
      <c r="B21" s="197"/>
      <c r="C21" s="197"/>
      <c r="D21" s="197"/>
      <c r="E21" s="197"/>
      <c r="F21" s="197"/>
      <c r="G21" s="196" t="s">
        <v>1926</v>
      </c>
    </row>
    <row r="22" spans="1:7" s="105" customFormat="1" ht="28.5">
      <c r="A22" s="54"/>
      <c r="B22" s="200" t="s">
        <v>1911</v>
      </c>
      <c r="C22" s="201" t="s">
        <v>1912</v>
      </c>
      <c r="D22" s="201" t="s">
        <v>1914</v>
      </c>
      <c r="E22" s="201" t="s">
        <v>1915</v>
      </c>
      <c r="F22" s="201" t="s">
        <v>2145</v>
      </c>
      <c r="G22" s="201" t="s">
        <v>2166</v>
      </c>
    </row>
    <row r="23" spans="1:7" s="105" customFormat="1" ht="10.5" customHeight="1">
      <c r="A23" s="54"/>
      <c r="B23" s="204"/>
      <c r="C23" s="202" t="s">
        <v>1937</v>
      </c>
      <c r="D23" s="202" t="s">
        <v>1940</v>
      </c>
      <c r="E23" s="203"/>
      <c r="F23" s="202" t="s">
        <v>1939</v>
      </c>
      <c r="G23" s="202" t="s">
        <v>1939</v>
      </c>
    </row>
    <row r="24" spans="1:7" s="105" customFormat="1" ht="15.75">
      <c r="A24" s="54"/>
      <c r="B24" s="106" t="s">
        <v>85</v>
      </c>
      <c r="C24" s="92"/>
      <c r="D24" s="92"/>
      <c r="E24" s="92"/>
      <c r="F24" s="92"/>
      <c r="G24" s="92"/>
    </row>
    <row r="25" spans="1:7" s="105" customFormat="1" ht="15.75">
      <c r="A25" s="54"/>
      <c r="B25" s="106" t="s">
        <v>86</v>
      </c>
      <c r="C25" s="92"/>
      <c r="D25" s="92"/>
      <c r="E25" s="92"/>
      <c r="F25" s="92"/>
      <c r="G25" s="92"/>
    </row>
    <row r="26" spans="1:7" s="105" customFormat="1" ht="15.75">
      <c r="A26" s="54"/>
      <c r="B26" s="106" t="s">
        <v>87</v>
      </c>
      <c r="C26" s="92"/>
      <c r="D26" s="92"/>
      <c r="E26" s="92"/>
      <c r="F26" s="92"/>
      <c r="G26" s="92"/>
    </row>
    <row r="27" spans="1:7" s="105" customFormat="1" ht="15.75">
      <c r="A27" s="54"/>
      <c r="B27" s="106" t="s">
        <v>88</v>
      </c>
      <c r="C27" s="92"/>
      <c r="D27" s="92"/>
      <c r="E27" s="92"/>
      <c r="F27" s="92"/>
      <c r="G27" s="92"/>
    </row>
    <row r="28" spans="1:7" s="105" customFormat="1" ht="15.75">
      <c r="A28" s="54"/>
      <c r="B28" s="106" t="s">
        <v>89</v>
      </c>
      <c r="C28" s="92"/>
      <c r="D28" s="92"/>
      <c r="E28" s="92"/>
      <c r="F28" s="92"/>
      <c r="G28" s="92"/>
    </row>
    <row r="29" spans="1:7" s="105" customFormat="1" ht="15.75">
      <c r="A29" s="54"/>
      <c r="B29" s="106" t="s">
        <v>90</v>
      </c>
      <c r="C29" s="92"/>
      <c r="D29" s="92"/>
      <c r="E29" s="92"/>
      <c r="F29" s="92"/>
      <c r="G29" s="92"/>
    </row>
    <row r="30" spans="1:7" s="105" customFormat="1" ht="15.75">
      <c r="A30" s="54"/>
      <c r="B30" s="106" t="s">
        <v>91</v>
      </c>
      <c r="C30" s="92"/>
      <c r="D30" s="92"/>
      <c r="E30" s="92"/>
      <c r="F30" s="92"/>
      <c r="G30" s="92"/>
    </row>
    <row r="31" spans="1:7" s="105" customFormat="1" ht="15.75">
      <c r="A31" s="54"/>
      <c r="B31" s="106" t="s">
        <v>92</v>
      </c>
      <c r="C31" s="92"/>
      <c r="D31" s="92"/>
      <c r="E31" s="92"/>
      <c r="F31" s="92"/>
      <c r="G31" s="92"/>
    </row>
    <row r="32" spans="1:7" s="105" customFormat="1" ht="15.75">
      <c r="A32" s="54"/>
      <c r="B32" s="106" t="s">
        <v>93</v>
      </c>
      <c r="C32" s="92"/>
      <c r="D32" s="92"/>
      <c r="E32" s="92"/>
      <c r="F32" s="92"/>
      <c r="G32" s="92"/>
    </row>
    <row r="33" spans="1:7" s="105" customFormat="1" ht="15.75">
      <c r="A33" s="54"/>
      <c r="B33" s="106" t="s">
        <v>94</v>
      </c>
      <c r="C33" s="92"/>
      <c r="D33" s="92"/>
      <c r="E33" s="92"/>
      <c r="F33" s="92"/>
      <c r="G33" s="92"/>
    </row>
    <row r="34" spans="1:12" s="105" customFormat="1" ht="15.75">
      <c r="A34" s="54"/>
      <c r="B34" s="106" t="s">
        <v>95</v>
      </c>
      <c r="C34" s="92"/>
      <c r="D34" s="92"/>
      <c r="E34" s="92"/>
      <c r="F34" s="92"/>
      <c r="G34" s="92"/>
      <c r="I34" s="54"/>
      <c r="J34" s="54"/>
      <c r="K34" s="54"/>
      <c r="L34" s="54"/>
    </row>
    <row r="35" spans="2:7" ht="15.75">
      <c r="B35" s="106" t="s">
        <v>96</v>
      </c>
      <c r="C35" s="92"/>
      <c r="D35" s="92"/>
      <c r="E35" s="92"/>
      <c r="F35" s="92"/>
      <c r="G35" s="92"/>
    </row>
    <row r="36" spans="2:7" ht="15.75">
      <c r="B36" s="106" t="s">
        <v>1606</v>
      </c>
      <c r="C36" s="92"/>
      <c r="D36" s="92"/>
      <c r="E36" s="92"/>
      <c r="F36" s="92"/>
      <c r="G36" s="92"/>
    </row>
    <row r="37" spans="2:7" ht="15.75">
      <c r="B37" s="107" t="s">
        <v>428</v>
      </c>
      <c r="C37" s="91">
        <f>SUM(C24:C36)</f>
        <v>0</v>
      </c>
      <c r="D37" s="91">
        <f>SUM(D24:D36)</f>
        <v>0</v>
      </c>
      <c r="E37" s="91">
        <f>SUM(E24:E36)</f>
        <v>0</v>
      </c>
      <c r="F37" s="91">
        <f>SUM(F24:F36)</f>
        <v>0</v>
      </c>
      <c r="G37" s="91">
        <f>SUM(G24:G36)</f>
        <v>0</v>
      </c>
    </row>
    <row r="42" spans="2:8" ht="12.75">
      <c r="B42" s="242" t="s">
        <v>1927</v>
      </c>
      <c r="C42" s="242"/>
      <c r="D42" s="242"/>
      <c r="E42" s="242"/>
      <c r="F42" s="242"/>
      <c r="G42" s="242"/>
      <c r="H42" s="242"/>
    </row>
    <row r="43" spans="2:8" ht="12.75">
      <c r="B43" s="243" t="s">
        <v>1929</v>
      </c>
      <c r="C43" s="242"/>
      <c r="D43" s="242"/>
      <c r="E43" s="242"/>
      <c r="F43" s="242"/>
      <c r="G43" s="242"/>
      <c r="H43" s="242"/>
    </row>
    <row r="44" spans="2:8" ht="12.75">
      <c r="B44" s="242" t="s">
        <v>1916</v>
      </c>
      <c r="C44" s="242"/>
      <c r="D44" s="242"/>
      <c r="E44" s="242"/>
      <c r="F44" s="242"/>
      <c r="G44" s="242"/>
      <c r="H44" s="242"/>
    </row>
    <row r="45" spans="2:8" ht="12.75">
      <c r="B45" s="105"/>
      <c r="C45" s="105"/>
      <c r="D45" s="105"/>
      <c r="E45" s="105"/>
      <c r="F45" s="105"/>
      <c r="G45" s="105"/>
      <c r="H45" s="196" t="s">
        <v>1926</v>
      </c>
    </row>
    <row r="46" spans="2:8" ht="28.5">
      <c r="B46" s="200" t="s">
        <v>1911</v>
      </c>
      <c r="C46" s="201" t="s">
        <v>1912</v>
      </c>
      <c r="D46" s="201" t="s">
        <v>1930</v>
      </c>
      <c r="E46" s="201" t="s">
        <v>1915</v>
      </c>
      <c r="F46" s="201" t="s">
        <v>1913</v>
      </c>
      <c r="G46" s="201" t="s">
        <v>2145</v>
      </c>
      <c r="H46" s="201" t="s">
        <v>2166</v>
      </c>
    </row>
    <row r="47" spans="2:8" ht="12.75">
      <c r="B47" s="204"/>
      <c r="C47" s="202" t="s">
        <v>1937</v>
      </c>
      <c r="D47" s="202"/>
      <c r="E47" s="203"/>
      <c r="F47" s="202" t="s">
        <v>1938</v>
      </c>
      <c r="G47" s="202" t="s">
        <v>1939</v>
      </c>
      <c r="H47" s="202" t="s">
        <v>1939</v>
      </c>
    </row>
    <row r="48" spans="2:8" ht="15.75">
      <c r="B48" s="106" t="s">
        <v>85</v>
      </c>
      <c r="C48" s="92"/>
      <c r="D48" s="92"/>
      <c r="E48" s="92"/>
      <c r="F48" s="92"/>
      <c r="G48" s="92"/>
      <c r="H48" s="92"/>
    </row>
    <row r="49" spans="2:8" ht="15.75">
      <c r="B49" s="106" t="s">
        <v>86</v>
      </c>
      <c r="C49" s="92"/>
      <c r="D49" s="92"/>
      <c r="E49" s="92"/>
      <c r="F49" s="92"/>
      <c r="G49" s="92"/>
      <c r="H49" s="92"/>
    </row>
    <row r="50" spans="2:8" ht="15.75">
      <c r="B50" s="106" t="s">
        <v>87</v>
      </c>
      <c r="C50" s="92"/>
      <c r="D50" s="92"/>
      <c r="E50" s="92"/>
      <c r="F50" s="92"/>
      <c r="G50" s="92"/>
      <c r="H50" s="92"/>
    </row>
    <row r="51" spans="2:8" ht="15.75">
      <c r="B51" s="106" t="s">
        <v>88</v>
      </c>
      <c r="C51" s="92"/>
      <c r="D51" s="92"/>
      <c r="E51" s="92"/>
      <c r="F51" s="92"/>
      <c r="G51" s="92"/>
      <c r="H51" s="92"/>
    </row>
    <row r="52" spans="2:8" ht="15.75">
      <c r="B52" s="106" t="s">
        <v>89</v>
      </c>
      <c r="C52" s="92"/>
      <c r="D52" s="92"/>
      <c r="E52" s="92"/>
      <c r="F52" s="92"/>
      <c r="G52" s="92"/>
      <c r="H52" s="92"/>
    </row>
    <row r="53" spans="2:8" ht="15.75">
      <c r="B53" s="106" t="s">
        <v>90</v>
      </c>
      <c r="C53" s="92"/>
      <c r="D53" s="92"/>
      <c r="E53" s="92"/>
      <c r="F53" s="92"/>
      <c r="G53" s="92"/>
      <c r="H53" s="92"/>
    </row>
    <row r="54" spans="2:8" ht="15.75">
      <c r="B54" s="106" t="s">
        <v>91</v>
      </c>
      <c r="C54" s="92"/>
      <c r="D54" s="92"/>
      <c r="E54" s="92"/>
      <c r="F54" s="92"/>
      <c r="G54" s="92"/>
      <c r="H54" s="92"/>
    </row>
    <row r="55" spans="2:8" ht="15.75">
      <c r="B55" s="106" t="s">
        <v>92</v>
      </c>
      <c r="C55" s="92"/>
      <c r="D55" s="92"/>
      <c r="E55" s="92"/>
      <c r="F55" s="92"/>
      <c r="G55" s="92"/>
      <c r="H55" s="92"/>
    </row>
    <row r="56" spans="2:8" ht="15.75">
      <c r="B56" s="106" t="s">
        <v>93</v>
      </c>
      <c r="C56" s="92"/>
      <c r="D56" s="92"/>
      <c r="E56" s="92"/>
      <c r="F56" s="92"/>
      <c r="G56" s="92"/>
      <c r="H56" s="92"/>
    </row>
    <row r="57" spans="2:8" ht="15.75">
      <c r="B57" s="106" t="s">
        <v>94</v>
      </c>
      <c r="C57" s="92"/>
      <c r="D57" s="92"/>
      <c r="E57" s="92"/>
      <c r="F57" s="92"/>
      <c r="G57" s="92"/>
      <c r="H57" s="92"/>
    </row>
    <row r="58" spans="2:8" ht="15.75">
      <c r="B58" s="106" t="s">
        <v>95</v>
      </c>
      <c r="C58" s="92"/>
      <c r="D58" s="92"/>
      <c r="E58" s="92"/>
      <c r="F58" s="92"/>
      <c r="G58" s="92"/>
      <c r="H58" s="92"/>
    </row>
    <row r="59" spans="2:8" ht="15.75">
      <c r="B59" s="106" t="s">
        <v>96</v>
      </c>
      <c r="C59" s="92"/>
      <c r="D59" s="92"/>
      <c r="E59" s="92"/>
      <c r="F59" s="92"/>
      <c r="G59" s="92"/>
      <c r="H59" s="92"/>
    </row>
    <row r="60" spans="2:8" ht="15.75">
      <c r="B60" s="106" t="s">
        <v>1606</v>
      </c>
      <c r="C60" s="92"/>
      <c r="D60" s="92"/>
      <c r="E60" s="92"/>
      <c r="F60" s="92"/>
      <c r="G60" s="92"/>
      <c r="H60" s="92"/>
    </row>
    <row r="61" spans="2:8" ht="15.75">
      <c r="B61" s="107" t="s">
        <v>428</v>
      </c>
      <c r="C61" s="91">
        <f aca="true" t="shared" si="0" ref="C61:H61">SUM(C48:C60)</f>
        <v>0</v>
      </c>
      <c r="D61" s="91">
        <f t="shared" si="0"/>
        <v>0</v>
      </c>
      <c r="E61" s="91">
        <f t="shared" si="0"/>
        <v>0</v>
      </c>
      <c r="F61" s="91">
        <f t="shared" si="0"/>
        <v>0</v>
      </c>
      <c r="G61" s="91">
        <f t="shared" si="0"/>
        <v>0</v>
      </c>
      <c r="H61" s="91">
        <f t="shared" si="0"/>
        <v>0</v>
      </c>
    </row>
    <row r="66" spans="2:8" ht="12.75">
      <c r="B66" s="242" t="s">
        <v>2147</v>
      </c>
      <c r="C66" s="242"/>
      <c r="D66" s="242"/>
      <c r="E66" s="242"/>
      <c r="F66" s="242"/>
      <c r="G66" s="242"/>
      <c r="H66" s="147"/>
    </row>
    <row r="67" spans="2:8" ht="12.75" customHeight="1">
      <c r="B67" s="243" t="s">
        <v>2146</v>
      </c>
      <c r="C67" s="243"/>
      <c r="D67" s="243"/>
      <c r="E67" s="243"/>
      <c r="F67" s="243"/>
      <c r="G67" s="243"/>
      <c r="H67" s="147"/>
    </row>
    <row r="68" spans="2:8" ht="12.75">
      <c r="B68" s="243" t="s">
        <v>1916</v>
      </c>
      <c r="C68" s="242"/>
      <c r="D68" s="242"/>
      <c r="E68" s="242"/>
      <c r="F68" s="242"/>
      <c r="G68" s="242"/>
      <c r="H68" s="147"/>
    </row>
    <row r="69" spans="2:7" ht="12.75">
      <c r="B69" s="105"/>
      <c r="C69" s="105"/>
      <c r="D69" s="105"/>
      <c r="E69" s="105"/>
      <c r="F69" s="105"/>
      <c r="G69" s="196" t="s">
        <v>1926</v>
      </c>
    </row>
    <row r="70" spans="2:7" ht="28.5">
      <c r="B70" s="200" t="s">
        <v>1911</v>
      </c>
      <c r="C70" s="201" t="s">
        <v>1912</v>
      </c>
      <c r="D70" s="201" t="s">
        <v>1930</v>
      </c>
      <c r="E70" s="201" t="s">
        <v>1915</v>
      </c>
      <c r="F70" s="201" t="s">
        <v>2145</v>
      </c>
      <c r="G70" s="201" t="s">
        <v>2166</v>
      </c>
    </row>
    <row r="71" spans="2:7" ht="12.75">
      <c r="B71" s="204"/>
      <c r="C71" s="202" t="s">
        <v>1937</v>
      </c>
      <c r="D71" s="202"/>
      <c r="E71" s="203"/>
      <c r="F71" s="202" t="s">
        <v>1939</v>
      </c>
      <c r="G71" s="202" t="s">
        <v>1939</v>
      </c>
    </row>
    <row r="72" spans="2:7" ht="15.75">
      <c r="B72" s="106" t="s">
        <v>85</v>
      </c>
      <c r="C72" s="92"/>
      <c r="D72" s="92"/>
      <c r="E72" s="92"/>
      <c r="F72" s="92"/>
      <c r="G72" s="92"/>
    </row>
    <row r="73" spans="2:7" ht="15.75">
      <c r="B73" s="106" t="s">
        <v>86</v>
      </c>
      <c r="C73" s="92"/>
      <c r="D73" s="92"/>
      <c r="E73" s="92"/>
      <c r="F73" s="92"/>
      <c r="G73" s="92"/>
    </row>
    <row r="74" spans="2:7" ht="15.75">
      <c r="B74" s="106" t="s">
        <v>87</v>
      </c>
      <c r="C74" s="92"/>
      <c r="D74" s="92"/>
      <c r="E74" s="92"/>
      <c r="F74" s="92"/>
      <c r="G74" s="92"/>
    </row>
    <row r="75" spans="2:7" ht="15.75">
      <c r="B75" s="106" t="s">
        <v>88</v>
      </c>
      <c r="C75" s="92"/>
      <c r="D75" s="92"/>
      <c r="E75" s="92"/>
      <c r="F75" s="92"/>
      <c r="G75" s="92"/>
    </row>
    <row r="76" spans="2:7" ht="15.75">
      <c r="B76" s="106" t="s">
        <v>89</v>
      </c>
      <c r="C76" s="92"/>
      <c r="D76" s="92"/>
      <c r="E76" s="92"/>
      <c r="F76" s="92"/>
      <c r="G76" s="92"/>
    </row>
    <row r="77" spans="2:7" ht="15.75">
      <c r="B77" s="106" t="s">
        <v>90</v>
      </c>
      <c r="C77" s="92"/>
      <c r="D77" s="92"/>
      <c r="E77" s="92"/>
      <c r="F77" s="92"/>
      <c r="G77" s="92"/>
    </row>
    <row r="78" spans="2:7" ht="15.75">
      <c r="B78" s="106" t="s">
        <v>91</v>
      </c>
      <c r="C78" s="92"/>
      <c r="D78" s="92"/>
      <c r="E78" s="92"/>
      <c r="F78" s="92"/>
      <c r="G78" s="92"/>
    </row>
    <row r="79" spans="2:7" ht="15.75">
      <c r="B79" s="106" t="s">
        <v>92</v>
      </c>
      <c r="C79" s="92"/>
      <c r="D79" s="92"/>
      <c r="E79" s="92"/>
      <c r="F79" s="92"/>
      <c r="G79" s="92"/>
    </row>
    <row r="80" spans="2:7" ht="15.75">
      <c r="B80" s="106" t="s">
        <v>93</v>
      </c>
      <c r="C80" s="92"/>
      <c r="D80" s="92"/>
      <c r="E80" s="92"/>
      <c r="F80" s="92"/>
      <c r="G80" s="92"/>
    </row>
    <row r="81" spans="2:7" ht="15.75">
      <c r="B81" s="106" t="s">
        <v>94</v>
      </c>
      <c r="C81" s="92"/>
      <c r="D81" s="92"/>
      <c r="E81" s="92"/>
      <c r="F81" s="92"/>
      <c r="G81" s="92"/>
    </row>
    <row r="82" spans="2:7" ht="15.75">
      <c r="B82" s="106" t="s">
        <v>95</v>
      </c>
      <c r="C82" s="92"/>
      <c r="D82" s="92"/>
      <c r="E82" s="92"/>
      <c r="F82" s="92"/>
      <c r="G82" s="92"/>
    </row>
    <row r="83" spans="2:7" ht="15.75">
      <c r="B83" s="106" t="s">
        <v>96</v>
      </c>
      <c r="C83" s="92"/>
      <c r="D83" s="92"/>
      <c r="E83" s="92"/>
      <c r="F83" s="92"/>
      <c r="G83" s="92"/>
    </row>
    <row r="84" spans="2:7" ht="15.75">
      <c r="B84" s="106" t="s">
        <v>1606</v>
      </c>
      <c r="C84" s="92"/>
      <c r="D84" s="92"/>
      <c r="E84" s="92"/>
      <c r="F84" s="92"/>
      <c r="G84" s="92"/>
    </row>
    <row r="85" spans="2:7" ht="15.75">
      <c r="B85" s="107" t="s">
        <v>428</v>
      </c>
      <c r="C85" s="91">
        <f>SUM(C72:C84)</f>
        <v>0</v>
      </c>
      <c r="D85" s="91">
        <f>SUM(D72:D84)</f>
        <v>0</v>
      </c>
      <c r="E85" s="91">
        <f>SUM(E72:E84)</f>
        <v>0</v>
      </c>
      <c r="F85" s="91">
        <f>SUM(F72:F84)</f>
        <v>0</v>
      </c>
      <c r="G85" s="91">
        <f>SUM(G72:G84)</f>
        <v>0</v>
      </c>
    </row>
    <row r="89" ht="12.75">
      <c r="B89" s="198" t="s">
        <v>1936</v>
      </c>
    </row>
    <row r="90" ht="12.75">
      <c r="B90" s="108" t="s">
        <v>1931</v>
      </c>
    </row>
    <row r="91" ht="12.75">
      <c r="B91" s="108" t="s">
        <v>1932</v>
      </c>
    </row>
    <row r="92" ht="12.75">
      <c r="B92" s="108" t="s">
        <v>1933</v>
      </c>
    </row>
    <row r="93" ht="12.75">
      <c r="B93" s="108" t="s">
        <v>1934</v>
      </c>
    </row>
    <row r="94" ht="12.75">
      <c r="B94" s="108" t="s">
        <v>1935</v>
      </c>
    </row>
    <row r="97" ht="12.75">
      <c r="B97" s="199"/>
    </row>
  </sheetData>
  <sheetProtection selectLockedCells="1"/>
  <mergeCells count="14">
    <mergeCell ref="B42:H42"/>
    <mergeCell ref="B44:H44"/>
    <mergeCell ref="B43:H43"/>
    <mergeCell ref="B67:G67"/>
    <mergeCell ref="B66:G66"/>
    <mergeCell ref="B68:G68"/>
    <mergeCell ref="B6:H6"/>
    <mergeCell ref="B2:H2"/>
    <mergeCell ref="B3:H3"/>
    <mergeCell ref="B8:H8"/>
    <mergeCell ref="B7:H7"/>
    <mergeCell ref="B20:G20"/>
    <mergeCell ref="B19:G19"/>
    <mergeCell ref="B18:G18"/>
  </mergeCells>
  <conditionalFormatting sqref="F10:F15 G10 C24:G37 C48:H61 C72:G85">
    <cfRule type="cellIs" priority="18" dxfId="144" operator="equal" stopIfTrue="1">
      <formula>""</formula>
    </cfRule>
  </conditionalFormatting>
  <conditionalFormatting sqref="F10">
    <cfRule type="expression" priority="11" dxfId="146" stopIfTrue="1">
      <formula>$F$10="n° da lei municipal"</formula>
    </cfRule>
  </conditionalFormatting>
  <conditionalFormatting sqref="G10">
    <cfRule type="expression" priority="3" dxfId="146" stopIfTrue="1">
      <formula>$G$10="data da publicação"</formula>
    </cfRule>
  </conditionalFormatting>
  <dataValidations count="5">
    <dataValidation type="decimal" operator="lessThan" allowBlank="1" showInputMessage="1" showErrorMessage="1" sqref="C85:G85 C61:H61 C37:G37">
      <formula1>999999999999</formula1>
    </dataValidation>
    <dataValidation type="decimal" operator="lessThan" allowBlank="1" showInputMessage="1" showErrorMessage="1" errorTitle="Aplicativo de Informações:" error="Digitar apenas números com decimal separada por vírgula." sqref="C72:G84 C48:H60 C24:G36">
      <formula1>999999999999999</formula1>
    </dataValidation>
    <dataValidation type="decimal" operator="lessThan" allowBlank="1" showInputMessage="1" showErrorMessage="1" sqref="F11:F14">
      <formula1>100</formula1>
    </dataValidation>
    <dataValidation type="whole" allowBlank="1" showInputMessage="1" showErrorMessage="1" errorTitle="Aplicativo de informações" error="Campo para inserção do número da lei municipal." sqref="F10">
      <formula1>1</formula1>
      <formula2>9999999999999</formula2>
    </dataValidation>
    <dataValidation type="date" allowBlank="1" showInputMessage="1" showErrorMessage="1" errorTitle="Aplicativo de Informações" error="Campo para inserção do número da lei municipal." sqref="G10">
      <formula1>1</formula1>
      <formula2>46022</formula2>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40" min="1" max="6" man="1"/>
    <brk id="64" min="1" max="6" man="1"/>
  </rowBreaks>
  <legacyDrawing r:id="rId1"/>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M1538"/>
  <sheetViews>
    <sheetView showGridLines="0" zoomScale="85" zoomScaleNormal="85" zoomScaleSheetLayoutView="95" zoomScalePageLayoutView="0" workbookViewId="0" topLeftCell="A1">
      <selection activeCell="K759" sqref="K759"/>
    </sheetView>
  </sheetViews>
  <sheetFormatPr defaultColWidth="10.66015625" defaultRowHeight="12.75"/>
  <cols>
    <col min="1" max="1" width="3" style="130" customWidth="1"/>
    <col min="2" max="2" width="5.33203125" style="130" customWidth="1"/>
    <col min="3" max="3" width="8.5" style="132" bestFit="1" customWidth="1"/>
    <col min="4" max="4" width="41.16015625" style="132" customWidth="1"/>
    <col min="5" max="5" width="11.33203125" style="132" bestFit="1" customWidth="1"/>
    <col min="6" max="6" width="40.33203125" style="130" bestFit="1" customWidth="1"/>
    <col min="7" max="7" width="20" style="130" bestFit="1" customWidth="1"/>
    <col min="8" max="8" width="74.16015625" style="130" customWidth="1"/>
    <col min="9" max="9" width="13.83203125" style="131" bestFit="1" customWidth="1"/>
    <col min="10" max="10" width="17" style="132" customWidth="1"/>
    <col min="11" max="11" width="25.33203125" style="129" customWidth="1"/>
    <col min="12" max="12" width="21" style="128" customWidth="1"/>
    <col min="13" max="16384" width="10.66015625" style="128" customWidth="1"/>
  </cols>
  <sheetData>
    <row r="1" ht="15">
      <c r="B1" s="160" t="s">
        <v>1831</v>
      </c>
    </row>
    <row r="2" spans="2:5" ht="15">
      <c r="B2" s="160" t="s">
        <v>1830</v>
      </c>
      <c r="D2" s="128"/>
      <c r="E2" s="170">
        <v>2016</v>
      </c>
    </row>
    <row r="4" spans="2:12" ht="28.5">
      <c r="B4" s="160" t="s">
        <v>1821</v>
      </c>
      <c r="C4" s="167" t="s">
        <v>1829</v>
      </c>
      <c r="D4" s="167" t="s">
        <v>1828</v>
      </c>
      <c r="E4" s="167" t="s">
        <v>1827</v>
      </c>
      <c r="F4" s="168" t="s">
        <v>1826</v>
      </c>
      <c r="G4" s="168" t="s">
        <v>1825</v>
      </c>
      <c r="H4" s="168" t="s">
        <v>1824</v>
      </c>
      <c r="I4" s="169" t="s">
        <v>1822</v>
      </c>
      <c r="J4" s="169" t="s">
        <v>1823</v>
      </c>
      <c r="K4" s="169" t="s">
        <v>1862</v>
      </c>
      <c r="L4" s="171" t="s">
        <v>1868</v>
      </c>
    </row>
    <row r="5" spans="3:12" ht="30">
      <c r="C5" s="133">
        <v>2</v>
      </c>
      <c r="D5" s="129" t="s">
        <v>654</v>
      </c>
      <c r="E5" s="133">
        <f>E2</f>
        <v>2016</v>
      </c>
      <c r="F5" s="129" t="s">
        <v>656</v>
      </c>
      <c r="G5" s="134" t="s">
        <v>657</v>
      </c>
      <c r="H5" s="130" t="s">
        <v>658</v>
      </c>
      <c r="I5" s="140" t="s">
        <v>655</v>
      </c>
      <c r="J5" s="135">
        <f>'02'!B702</f>
        <v>0</v>
      </c>
      <c r="K5" s="172" t="str">
        <f>UPPER('02'!B10)</f>
        <v>EUDO DE MAGALHÃES LYRA</v>
      </c>
      <c r="L5" s="175" t="str">
        <f>'02'!$B$6</f>
        <v>02 DADOS DO CHEFE DO EXECUTIVO</v>
      </c>
    </row>
    <row r="6" spans="3:12" ht="15">
      <c r="C6" s="133">
        <v>2</v>
      </c>
      <c r="D6" s="129" t="s">
        <v>654</v>
      </c>
      <c r="E6" s="133">
        <f>E5</f>
        <v>2016</v>
      </c>
      <c r="F6" s="129" t="s">
        <v>659</v>
      </c>
      <c r="G6" s="134" t="s">
        <v>657</v>
      </c>
      <c r="H6" s="130" t="s">
        <v>660</v>
      </c>
      <c r="I6" s="140" t="s">
        <v>54</v>
      </c>
      <c r="J6" s="136">
        <f>'02'!D702</f>
        <v>0</v>
      </c>
      <c r="K6" s="173">
        <f>'02'!D10</f>
        <v>2411873468</v>
      </c>
      <c r="L6" s="175" t="str">
        <f>'02'!$B$6</f>
        <v>02 DADOS DO CHEFE DO EXECUTIVO</v>
      </c>
    </row>
    <row r="7" spans="3:12" ht="15">
      <c r="C7" s="133">
        <v>2</v>
      </c>
      <c r="D7" s="129" t="s">
        <v>654</v>
      </c>
      <c r="E7" s="133">
        <f aca="true" t="shared" si="0" ref="E7:E70">E6</f>
        <v>2016</v>
      </c>
      <c r="F7" s="129" t="s">
        <v>661</v>
      </c>
      <c r="G7" s="134" t="s">
        <v>657</v>
      </c>
      <c r="H7" s="130" t="s">
        <v>662</v>
      </c>
      <c r="I7" s="140" t="s">
        <v>655</v>
      </c>
      <c r="J7" s="135">
        <f>'02'!E702</f>
        <v>0</v>
      </c>
      <c r="K7" s="172" t="str">
        <f>UPPER('02'!E10)</f>
        <v>CASADO</v>
      </c>
      <c r="L7" s="175" t="str">
        <f>'02'!$B$6</f>
        <v>02 DADOS DO CHEFE DO EXECUTIVO</v>
      </c>
    </row>
    <row r="8" spans="3:12" ht="45">
      <c r="C8" s="133">
        <v>2</v>
      </c>
      <c r="D8" s="129" t="s">
        <v>654</v>
      </c>
      <c r="E8" s="133">
        <f t="shared" si="0"/>
        <v>2016</v>
      </c>
      <c r="F8" s="129" t="s">
        <v>663</v>
      </c>
      <c r="G8" s="134" t="s">
        <v>657</v>
      </c>
      <c r="H8" s="130" t="s">
        <v>664</v>
      </c>
      <c r="I8" s="140" t="s">
        <v>655</v>
      </c>
      <c r="J8" s="135">
        <f>'02'!F702</f>
        <v>0</v>
      </c>
      <c r="K8" s="172" t="str">
        <f>UPPER('02'!F10)</f>
        <v>RUA SEBASTIÃO GARCIA,Nº 40-ALICE GONÇALVES</v>
      </c>
      <c r="L8" s="175" t="str">
        <f>'02'!$B$6</f>
        <v>02 DADOS DO CHEFE DO EXECUTIVO</v>
      </c>
    </row>
    <row r="9" spans="3:12" ht="15">
      <c r="C9" s="133">
        <v>2</v>
      </c>
      <c r="D9" s="129" t="s">
        <v>654</v>
      </c>
      <c r="E9" s="133">
        <f t="shared" si="0"/>
        <v>2016</v>
      </c>
      <c r="F9" s="129" t="s">
        <v>665</v>
      </c>
      <c r="G9" s="134" t="s">
        <v>657</v>
      </c>
      <c r="H9" s="130" t="s">
        <v>666</v>
      </c>
      <c r="I9" s="140" t="s">
        <v>128</v>
      </c>
      <c r="J9" s="137">
        <f>'02'!G702</f>
        <v>0</v>
      </c>
      <c r="K9" s="174">
        <f>'02'!G10</f>
        <v>42370</v>
      </c>
      <c r="L9" s="175" t="str">
        <f>'02'!$B$6</f>
        <v>02 DADOS DO CHEFE DO EXECUTIVO</v>
      </c>
    </row>
    <row r="10" spans="3:12" ht="15">
      <c r="C10" s="133">
        <v>2</v>
      </c>
      <c r="D10" s="129" t="s">
        <v>654</v>
      </c>
      <c r="E10" s="133">
        <f t="shared" si="0"/>
        <v>2016</v>
      </c>
      <c r="F10" s="129" t="s">
        <v>667</v>
      </c>
      <c r="G10" s="134" t="s">
        <v>657</v>
      </c>
      <c r="H10" s="130" t="s">
        <v>668</v>
      </c>
      <c r="I10" s="140" t="s">
        <v>128</v>
      </c>
      <c r="J10" s="137">
        <f>'02'!H702</f>
        <v>0</v>
      </c>
      <c r="K10" s="174">
        <f>'02'!H10</f>
        <v>42735</v>
      </c>
      <c r="L10" s="175" t="str">
        <f>'02'!$B$6</f>
        <v>02 DADOS DO CHEFE DO EXECUTIVO</v>
      </c>
    </row>
    <row r="11" spans="3:12" ht="15">
      <c r="C11" s="133">
        <v>2</v>
      </c>
      <c r="D11" s="129" t="s">
        <v>654</v>
      </c>
      <c r="E11" s="133">
        <f t="shared" si="0"/>
        <v>2016</v>
      </c>
      <c r="F11" s="129" t="s">
        <v>669</v>
      </c>
      <c r="G11" s="134" t="s">
        <v>657</v>
      </c>
      <c r="H11" s="130" t="s">
        <v>1833</v>
      </c>
      <c r="I11" s="140" t="s">
        <v>655</v>
      </c>
      <c r="J11" s="135">
        <f>'02'!B703</f>
        <v>0</v>
      </c>
      <c r="K11" s="172">
        <f>UPPER('02'!B11)</f>
      </c>
      <c r="L11" s="175" t="str">
        <f>'02'!$B$6</f>
        <v>02 DADOS DO CHEFE DO EXECUTIVO</v>
      </c>
    </row>
    <row r="12" spans="3:12" ht="15">
      <c r="C12" s="133">
        <v>2</v>
      </c>
      <c r="D12" s="129" t="s">
        <v>654</v>
      </c>
      <c r="E12" s="133">
        <f t="shared" si="0"/>
        <v>2016</v>
      </c>
      <c r="F12" s="129" t="s">
        <v>670</v>
      </c>
      <c r="G12" s="134" t="s">
        <v>657</v>
      </c>
      <c r="H12" s="130" t="s">
        <v>1834</v>
      </c>
      <c r="I12" s="140" t="s">
        <v>54</v>
      </c>
      <c r="J12" s="136">
        <f>'02'!D703</f>
        <v>0</v>
      </c>
      <c r="K12" s="173">
        <f>'02'!D11</f>
        <v>0</v>
      </c>
      <c r="L12" s="175" t="str">
        <f>'02'!$B$6</f>
        <v>02 DADOS DO CHEFE DO EXECUTIVO</v>
      </c>
    </row>
    <row r="13" spans="3:12" ht="15">
      <c r="C13" s="133">
        <v>2</v>
      </c>
      <c r="D13" s="129" t="s">
        <v>654</v>
      </c>
      <c r="E13" s="133">
        <f t="shared" si="0"/>
        <v>2016</v>
      </c>
      <c r="F13" s="129" t="s">
        <v>671</v>
      </c>
      <c r="G13" s="134" t="s">
        <v>657</v>
      </c>
      <c r="H13" s="130" t="s">
        <v>1835</v>
      </c>
      <c r="I13" s="140" t="s">
        <v>655</v>
      </c>
      <c r="J13" s="135">
        <f>'02'!E703</f>
        <v>0</v>
      </c>
      <c r="K13" s="172">
        <f>UPPER('02'!E11)</f>
      </c>
      <c r="L13" s="175" t="str">
        <f>'02'!$B$6</f>
        <v>02 DADOS DO CHEFE DO EXECUTIVO</v>
      </c>
    </row>
    <row r="14" spans="3:12" ht="15">
      <c r="C14" s="133">
        <v>2</v>
      </c>
      <c r="D14" s="129" t="s">
        <v>654</v>
      </c>
      <c r="E14" s="133">
        <f t="shared" si="0"/>
        <v>2016</v>
      </c>
      <c r="F14" s="129" t="s">
        <v>672</v>
      </c>
      <c r="G14" s="134" t="s">
        <v>657</v>
      </c>
      <c r="H14" s="130" t="s">
        <v>1836</v>
      </c>
      <c r="I14" s="140" t="s">
        <v>655</v>
      </c>
      <c r="J14" s="135">
        <f>'02'!F703</f>
        <v>0</v>
      </c>
      <c r="K14" s="172">
        <f>UPPER('02'!F11)</f>
      </c>
      <c r="L14" s="175" t="str">
        <f>'02'!$B$6</f>
        <v>02 DADOS DO CHEFE DO EXECUTIVO</v>
      </c>
    </row>
    <row r="15" spans="3:12" ht="15">
      <c r="C15" s="133">
        <v>2</v>
      </c>
      <c r="D15" s="129" t="s">
        <v>654</v>
      </c>
      <c r="E15" s="133">
        <f t="shared" si="0"/>
        <v>2016</v>
      </c>
      <c r="F15" s="129" t="s">
        <v>673</v>
      </c>
      <c r="G15" s="134" t="s">
        <v>657</v>
      </c>
      <c r="H15" s="130" t="s">
        <v>1837</v>
      </c>
      <c r="I15" s="140" t="s">
        <v>128</v>
      </c>
      <c r="J15" s="137">
        <f>'02'!G703</f>
        <v>0</v>
      </c>
      <c r="K15" s="174">
        <f>'02'!G11</f>
        <v>0</v>
      </c>
      <c r="L15" s="175" t="str">
        <f>'02'!$B$6</f>
        <v>02 DADOS DO CHEFE DO EXECUTIVO</v>
      </c>
    </row>
    <row r="16" spans="3:12" ht="15">
      <c r="C16" s="133">
        <v>2</v>
      </c>
      <c r="D16" s="129" t="s">
        <v>654</v>
      </c>
      <c r="E16" s="133">
        <f t="shared" si="0"/>
        <v>2016</v>
      </c>
      <c r="F16" s="129" t="s">
        <v>674</v>
      </c>
      <c r="G16" s="134" t="s">
        <v>657</v>
      </c>
      <c r="H16" s="130" t="s">
        <v>1838</v>
      </c>
      <c r="I16" s="140" t="s">
        <v>128</v>
      </c>
      <c r="J16" s="137">
        <f>'02'!H703</f>
        <v>0</v>
      </c>
      <c r="K16" s="174">
        <f>'02'!H11</f>
        <v>0</v>
      </c>
      <c r="L16" s="175" t="str">
        <f>'02'!$B$6</f>
        <v>02 DADOS DO CHEFE DO EXECUTIVO</v>
      </c>
    </row>
    <row r="17" spans="3:12" ht="15">
      <c r="C17" s="133">
        <v>2</v>
      </c>
      <c r="D17" s="129" t="s">
        <v>654</v>
      </c>
      <c r="E17" s="133">
        <f t="shared" si="0"/>
        <v>2016</v>
      </c>
      <c r="F17" s="129" t="s">
        <v>675</v>
      </c>
      <c r="G17" s="134" t="s">
        <v>657</v>
      </c>
      <c r="H17" s="130" t="s">
        <v>676</v>
      </c>
      <c r="I17" s="140" t="s">
        <v>655</v>
      </c>
      <c r="J17" s="135">
        <f>'02'!B704</f>
        <v>0</v>
      </c>
      <c r="K17" s="172">
        <f>UPPER('02'!B12)</f>
      </c>
      <c r="L17" s="175" t="str">
        <f>'02'!$B$6</f>
        <v>02 DADOS DO CHEFE DO EXECUTIVO</v>
      </c>
    </row>
    <row r="18" spans="3:12" ht="15">
      <c r="C18" s="133">
        <v>2</v>
      </c>
      <c r="D18" s="129" t="s">
        <v>654</v>
      </c>
      <c r="E18" s="133">
        <f t="shared" si="0"/>
        <v>2016</v>
      </c>
      <c r="F18" s="129" t="s">
        <v>677</v>
      </c>
      <c r="G18" s="134" t="s">
        <v>657</v>
      </c>
      <c r="H18" s="130" t="s">
        <v>678</v>
      </c>
      <c r="I18" s="140" t="s">
        <v>54</v>
      </c>
      <c r="J18" s="136">
        <f>'02'!D704</f>
        <v>0</v>
      </c>
      <c r="K18" s="173">
        <f>'02'!D12</f>
        <v>0</v>
      </c>
      <c r="L18" s="175" t="str">
        <f>'02'!$B$6</f>
        <v>02 DADOS DO CHEFE DO EXECUTIVO</v>
      </c>
    </row>
    <row r="19" spans="3:12" ht="15">
      <c r="C19" s="133">
        <v>2</v>
      </c>
      <c r="D19" s="129" t="s">
        <v>654</v>
      </c>
      <c r="E19" s="133">
        <f t="shared" si="0"/>
        <v>2016</v>
      </c>
      <c r="F19" s="129" t="s">
        <v>679</v>
      </c>
      <c r="G19" s="134" t="s">
        <v>657</v>
      </c>
      <c r="H19" s="130" t="s">
        <v>680</v>
      </c>
      <c r="I19" s="140" t="s">
        <v>655</v>
      </c>
      <c r="J19" s="135">
        <f>'02'!E704</f>
        <v>0</v>
      </c>
      <c r="K19" s="172">
        <f>UPPER('02'!E12)</f>
      </c>
      <c r="L19" s="175" t="str">
        <f>'02'!$B$6</f>
        <v>02 DADOS DO CHEFE DO EXECUTIVO</v>
      </c>
    </row>
    <row r="20" spans="3:12" ht="15">
      <c r="C20" s="133">
        <v>2</v>
      </c>
      <c r="D20" s="129" t="s">
        <v>654</v>
      </c>
      <c r="E20" s="133">
        <f t="shared" si="0"/>
        <v>2016</v>
      </c>
      <c r="F20" s="129" t="s">
        <v>681</v>
      </c>
      <c r="G20" s="134" t="s">
        <v>657</v>
      </c>
      <c r="H20" s="130" t="s">
        <v>682</v>
      </c>
      <c r="I20" s="140" t="s">
        <v>655</v>
      </c>
      <c r="J20" s="135">
        <f>'02'!F704</f>
        <v>0</v>
      </c>
      <c r="K20" s="172">
        <f>UPPER('02'!F12)</f>
      </c>
      <c r="L20" s="175" t="str">
        <f>'02'!$B$6</f>
        <v>02 DADOS DO CHEFE DO EXECUTIVO</v>
      </c>
    </row>
    <row r="21" spans="3:12" ht="15">
      <c r="C21" s="133">
        <v>2</v>
      </c>
      <c r="D21" s="129" t="s">
        <v>654</v>
      </c>
      <c r="E21" s="133">
        <f t="shared" si="0"/>
        <v>2016</v>
      </c>
      <c r="F21" s="129" t="s">
        <v>683</v>
      </c>
      <c r="G21" s="134" t="s">
        <v>657</v>
      </c>
      <c r="H21" s="130" t="s">
        <v>684</v>
      </c>
      <c r="I21" s="140" t="s">
        <v>128</v>
      </c>
      <c r="J21" s="137">
        <f>'02'!G704</f>
        <v>0</v>
      </c>
      <c r="K21" s="174">
        <f>'02'!G12</f>
        <v>0</v>
      </c>
      <c r="L21" s="175" t="str">
        <f>'02'!$B$6</f>
        <v>02 DADOS DO CHEFE DO EXECUTIVO</v>
      </c>
    </row>
    <row r="22" spans="3:12" ht="15">
      <c r="C22" s="133">
        <v>2</v>
      </c>
      <c r="D22" s="129" t="s">
        <v>654</v>
      </c>
      <c r="E22" s="133">
        <f t="shared" si="0"/>
        <v>2016</v>
      </c>
      <c r="F22" s="129" t="s">
        <v>685</v>
      </c>
      <c r="G22" s="134" t="s">
        <v>657</v>
      </c>
      <c r="H22" s="130" t="s">
        <v>686</v>
      </c>
      <c r="I22" s="140" t="s">
        <v>128</v>
      </c>
      <c r="J22" s="137">
        <f>'02'!H704</f>
        <v>0</v>
      </c>
      <c r="K22" s="174">
        <f>'02'!H12</f>
        <v>0</v>
      </c>
      <c r="L22" s="175" t="str">
        <f>'02'!$B$6</f>
        <v>02 DADOS DO CHEFE DO EXECUTIVO</v>
      </c>
    </row>
    <row r="23" spans="3:12" ht="15">
      <c r="C23" s="133">
        <v>2</v>
      </c>
      <c r="D23" s="129" t="s">
        <v>654</v>
      </c>
      <c r="E23" s="133">
        <f t="shared" si="0"/>
        <v>2016</v>
      </c>
      <c r="F23" s="129" t="s">
        <v>687</v>
      </c>
      <c r="G23" s="134" t="s">
        <v>657</v>
      </c>
      <c r="H23" s="130" t="s">
        <v>1839</v>
      </c>
      <c r="I23" s="140" t="s">
        <v>655</v>
      </c>
      <c r="J23" s="135">
        <f>'02'!B705</f>
        <v>0</v>
      </c>
      <c r="K23" s="172">
        <f>UPPER('02'!B13)</f>
      </c>
      <c r="L23" s="175" t="str">
        <f>'02'!$B$6</f>
        <v>02 DADOS DO CHEFE DO EXECUTIVO</v>
      </c>
    </row>
    <row r="24" spans="3:12" ht="15">
      <c r="C24" s="133">
        <v>2</v>
      </c>
      <c r="D24" s="129" t="s">
        <v>654</v>
      </c>
      <c r="E24" s="133">
        <f t="shared" si="0"/>
        <v>2016</v>
      </c>
      <c r="F24" s="129" t="s">
        <v>688</v>
      </c>
      <c r="G24" s="134" t="s">
        <v>657</v>
      </c>
      <c r="H24" s="130" t="s">
        <v>1840</v>
      </c>
      <c r="I24" s="140" t="s">
        <v>54</v>
      </c>
      <c r="J24" s="136">
        <f>'02'!D705</f>
        <v>0</v>
      </c>
      <c r="K24" s="173">
        <f>'02'!D13</f>
        <v>0</v>
      </c>
      <c r="L24" s="175" t="str">
        <f>'02'!$B$6</f>
        <v>02 DADOS DO CHEFE DO EXECUTIVO</v>
      </c>
    </row>
    <row r="25" spans="3:12" ht="15">
      <c r="C25" s="133">
        <v>2</v>
      </c>
      <c r="D25" s="129" t="s">
        <v>654</v>
      </c>
      <c r="E25" s="133">
        <f t="shared" si="0"/>
        <v>2016</v>
      </c>
      <c r="F25" s="129" t="s">
        <v>689</v>
      </c>
      <c r="G25" s="134" t="s">
        <v>657</v>
      </c>
      <c r="H25" s="130" t="s">
        <v>1841</v>
      </c>
      <c r="I25" s="140" t="s">
        <v>655</v>
      </c>
      <c r="J25" s="135">
        <f>'02'!E705</f>
        <v>0</v>
      </c>
      <c r="K25" s="172">
        <f>UPPER('02'!E13)</f>
      </c>
      <c r="L25" s="175" t="str">
        <f>'02'!$B$6</f>
        <v>02 DADOS DO CHEFE DO EXECUTIVO</v>
      </c>
    </row>
    <row r="26" spans="3:12" ht="15">
      <c r="C26" s="133">
        <v>2</v>
      </c>
      <c r="D26" s="129" t="s">
        <v>654</v>
      </c>
      <c r="E26" s="133">
        <f t="shared" si="0"/>
        <v>2016</v>
      </c>
      <c r="F26" s="129" t="s">
        <v>690</v>
      </c>
      <c r="G26" s="134" t="s">
        <v>657</v>
      </c>
      <c r="H26" s="130" t="s">
        <v>1842</v>
      </c>
      <c r="I26" s="140" t="s">
        <v>655</v>
      </c>
      <c r="J26" s="135">
        <f>'02'!F705</f>
        <v>0</v>
      </c>
      <c r="K26" s="172">
        <f>UPPER('02'!F13)</f>
      </c>
      <c r="L26" s="175" t="str">
        <f>'02'!$B$6</f>
        <v>02 DADOS DO CHEFE DO EXECUTIVO</v>
      </c>
    </row>
    <row r="27" spans="3:12" ht="15">
      <c r="C27" s="133">
        <v>2</v>
      </c>
      <c r="D27" s="129" t="s">
        <v>654</v>
      </c>
      <c r="E27" s="133">
        <f t="shared" si="0"/>
        <v>2016</v>
      </c>
      <c r="F27" s="129" t="s">
        <v>691</v>
      </c>
      <c r="G27" s="134" t="s">
        <v>657</v>
      </c>
      <c r="H27" s="130" t="s">
        <v>1843</v>
      </c>
      <c r="I27" s="140" t="s">
        <v>128</v>
      </c>
      <c r="J27" s="137">
        <f>'02'!G705</f>
        <v>0</v>
      </c>
      <c r="K27" s="174">
        <f>'02'!G13</f>
        <v>0</v>
      </c>
      <c r="L27" s="175" t="str">
        <f>'02'!$B$6</f>
        <v>02 DADOS DO CHEFE DO EXECUTIVO</v>
      </c>
    </row>
    <row r="28" spans="3:12" ht="15">
      <c r="C28" s="133">
        <v>2</v>
      </c>
      <c r="D28" s="129" t="s">
        <v>654</v>
      </c>
      <c r="E28" s="133">
        <f t="shared" si="0"/>
        <v>2016</v>
      </c>
      <c r="F28" s="129" t="s">
        <v>692</v>
      </c>
      <c r="G28" s="134" t="s">
        <v>657</v>
      </c>
      <c r="H28" s="130" t="s">
        <v>1844</v>
      </c>
      <c r="I28" s="140" t="s">
        <v>128</v>
      </c>
      <c r="J28" s="137">
        <f>'02'!H705</f>
        <v>0</v>
      </c>
      <c r="K28" s="174">
        <f>'02'!H13</f>
        <v>0</v>
      </c>
      <c r="L28" s="175" t="str">
        <f>'02'!$B$6</f>
        <v>02 DADOS DO CHEFE DO EXECUTIVO</v>
      </c>
    </row>
    <row r="29" spans="3:12" ht="15">
      <c r="C29" s="133">
        <v>3</v>
      </c>
      <c r="D29" s="129" t="s">
        <v>693</v>
      </c>
      <c r="E29" s="133">
        <f t="shared" si="0"/>
        <v>2016</v>
      </c>
      <c r="F29" s="129" t="s">
        <v>694</v>
      </c>
      <c r="G29" s="134" t="s">
        <v>135</v>
      </c>
      <c r="H29" s="130" t="s">
        <v>136</v>
      </c>
      <c r="I29" s="140" t="s">
        <v>695</v>
      </c>
      <c r="J29" s="138">
        <f>'04'!D704</f>
        <v>0</v>
      </c>
      <c r="K29" s="141">
        <f>'04'!D12</f>
        <v>41186245.699999996</v>
      </c>
      <c r="L29" s="175" t="str">
        <f>'04'!$B$7</f>
        <v>04 RECEITA ARRECADADA 2016</v>
      </c>
    </row>
    <row r="30" spans="3:12" ht="15">
      <c r="C30" s="133">
        <v>3</v>
      </c>
      <c r="D30" s="129" t="s">
        <v>693</v>
      </c>
      <c r="E30" s="133">
        <f t="shared" si="0"/>
        <v>2016</v>
      </c>
      <c r="F30" s="129" t="s">
        <v>696</v>
      </c>
      <c r="G30" s="134" t="s">
        <v>138</v>
      </c>
      <c r="H30" s="130" t="s">
        <v>139</v>
      </c>
      <c r="I30" s="140" t="s">
        <v>695</v>
      </c>
      <c r="J30" s="138">
        <f>'04'!D705</f>
        <v>0</v>
      </c>
      <c r="K30" s="141">
        <f>'04'!D13</f>
        <v>2572212.88</v>
      </c>
      <c r="L30" s="175" t="str">
        <f>'04'!$B$7</f>
        <v>04 RECEITA ARRECADADA 2016</v>
      </c>
    </row>
    <row r="31" spans="3:12" ht="15">
      <c r="C31" s="133">
        <v>3</v>
      </c>
      <c r="D31" s="129" t="s">
        <v>693</v>
      </c>
      <c r="E31" s="133">
        <f t="shared" si="0"/>
        <v>2016</v>
      </c>
      <c r="F31" s="129" t="s">
        <v>697</v>
      </c>
      <c r="G31" s="134" t="s">
        <v>140</v>
      </c>
      <c r="H31" s="130" t="s">
        <v>141</v>
      </c>
      <c r="I31" s="140" t="s">
        <v>695</v>
      </c>
      <c r="J31" s="138">
        <f>'04'!D706</f>
        <v>0</v>
      </c>
      <c r="K31" s="141">
        <f>'04'!D14</f>
        <v>2522212.8</v>
      </c>
      <c r="L31" s="175" t="str">
        <f>'04'!$B$7</f>
        <v>04 RECEITA ARRECADADA 2016</v>
      </c>
    </row>
    <row r="32" spans="3:12" ht="15">
      <c r="C32" s="133">
        <v>3</v>
      </c>
      <c r="D32" s="129" t="s">
        <v>693</v>
      </c>
      <c r="E32" s="133">
        <f t="shared" si="0"/>
        <v>2016</v>
      </c>
      <c r="F32" s="129" t="s">
        <v>698</v>
      </c>
      <c r="G32" s="134" t="s">
        <v>142</v>
      </c>
      <c r="H32" s="130" t="s">
        <v>143</v>
      </c>
      <c r="I32" s="140" t="s">
        <v>695</v>
      </c>
      <c r="J32" s="138">
        <f>'04'!D707</f>
        <v>0</v>
      </c>
      <c r="K32" s="141">
        <f>'04'!D15</f>
        <v>247445.59000000003</v>
      </c>
      <c r="L32" s="175" t="str">
        <f>'04'!$B$7</f>
        <v>04 RECEITA ARRECADADA 2016</v>
      </c>
    </row>
    <row r="33" spans="3:12" ht="15">
      <c r="C33" s="133">
        <v>3</v>
      </c>
      <c r="D33" s="129" t="s">
        <v>693</v>
      </c>
      <c r="E33" s="133">
        <f t="shared" si="0"/>
        <v>2016</v>
      </c>
      <c r="F33" s="129" t="s">
        <v>699</v>
      </c>
      <c r="G33" s="134" t="s">
        <v>144</v>
      </c>
      <c r="H33" s="130" t="s">
        <v>145</v>
      </c>
      <c r="I33" s="140" t="s">
        <v>695</v>
      </c>
      <c r="J33" s="138">
        <f>'04'!D708</f>
        <v>0</v>
      </c>
      <c r="K33" s="141">
        <f>'04'!D16</f>
        <v>32079.56</v>
      </c>
      <c r="L33" s="175" t="str">
        <f>'04'!$B$7</f>
        <v>04 RECEITA ARRECADADA 2016</v>
      </c>
    </row>
    <row r="34" spans="3:12" ht="15">
      <c r="C34" s="133">
        <v>3</v>
      </c>
      <c r="D34" s="129" t="s">
        <v>693</v>
      </c>
      <c r="E34" s="133">
        <f t="shared" si="0"/>
        <v>2016</v>
      </c>
      <c r="F34" s="129" t="s">
        <v>700</v>
      </c>
      <c r="G34" s="134" t="s">
        <v>146</v>
      </c>
      <c r="H34" s="130" t="s">
        <v>147</v>
      </c>
      <c r="I34" s="140" t="s">
        <v>695</v>
      </c>
      <c r="J34" s="138">
        <f>'04'!D709</f>
        <v>0</v>
      </c>
      <c r="K34" s="141">
        <f>'04'!D17</f>
        <v>215066.02000000002</v>
      </c>
      <c r="L34" s="175" t="str">
        <f>'04'!$B$7</f>
        <v>04 RECEITA ARRECADADA 2016</v>
      </c>
    </row>
    <row r="35" spans="3:12" ht="15">
      <c r="C35" s="133">
        <v>3</v>
      </c>
      <c r="D35" s="129" t="s">
        <v>693</v>
      </c>
      <c r="E35" s="133">
        <f t="shared" si="0"/>
        <v>2016</v>
      </c>
      <c r="F35" s="129" t="s">
        <v>701</v>
      </c>
      <c r="G35" s="134" t="s">
        <v>148</v>
      </c>
      <c r="H35" s="130" t="s">
        <v>149</v>
      </c>
      <c r="I35" s="140" t="s">
        <v>695</v>
      </c>
      <c r="J35" s="138">
        <f>'04'!D710</f>
        <v>0</v>
      </c>
      <c r="K35" s="141">
        <f>'04'!D18</f>
        <v>43011.17</v>
      </c>
      <c r="L35" s="175" t="str">
        <f>'04'!$B$7</f>
        <v>04 RECEITA ARRECADADA 2016</v>
      </c>
    </row>
    <row r="36" spans="3:12" ht="15">
      <c r="C36" s="133">
        <v>3</v>
      </c>
      <c r="D36" s="129" t="s">
        <v>693</v>
      </c>
      <c r="E36" s="133">
        <f t="shared" si="0"/>
        <v>2016</v>
      </c>
      <c r="F36" s="129" t="s">
        <v>702</v>
      </c>
      <c r="G36" s="134" t="s">
        <v>150</v>
      </c>
      <c r="H36" s="130" t="s">
        <v>151</v>
      </c>
      <c r="I36" s="140" t="s">
        <v>695</v>
      </c>
      <c r="J36" s="138">
        <f>'04'!D711</f>
        <v>0</v>
      </c>
      <c r="K36" s="141">
        <f>'04'!D19</f>
        <v>172054.85</v>
      </c>
      <c r="L36" s="175" t="str">
        <f>'04'!$B$7</f>
        <v>04 RECEITA ARRECADADA 2016</v>
      </c>
    </row>
    <row r="37" spans="3:12" ht="15">
      <c r="C37" s="133">
        <v>3</v>
      </c>
      <c r="D37" s="129" t="s">
        <v>693</v>
      </c>
      <c r="E37" s="133">
        <f t="shared" si="0"/>
        <v>2016</v>
      </c>
      <c r="F37" s="129" t="s">
        <v>703</v>
      </c>
      <c r="G37" s="134" t="s">
        <v>152</v>
      </c>
      <c r="H37" s="130" t="s">
        <v>153</v>
      </c>
      <c r="I37" s="140" t="s">
        <v>695</v>
      </c>
      <c r="J37" s="138">
        <f>'04'!D712</f>
        <v>0</v>
      </c>
      <c r="K37" s="141">
        <f>'04'!D20</f>
        <v>300.01</v>
      </c>
      <c r="L37" s="175" t="str">
        <f>'04'!$B$7</f>
        <v>04 RECEITA ARRECADADA 2016</v>
      </c>
    </row>
    <row r="38" spans="3:12" ht="15">
      <c r="C38" s="133">
        <v>3</v>
      </c>
      <c r="D38" s="129" t="s">
        <v>693</v>
      </c>
      <c r="E38" s="133">
        <f t="shared" si="0"/>
        <v>2016</v>
      </c>
      <c r="F38" s="129" t="s">
        <v>704</v>
      </c>
      <c r="G38" s="134" t="s">
        <v>154</v>
      </c>
      <c r="H38" s="130" t="s">
        <v>155</v>
      </c>
      <c r="I38" s="140" t="s">
        <v>695</v>
      </c>
      <c r="J38" s="138">
        <f>'04'!D713</f>
        <v>0</v>
      </c>
      <c r="K38" s="141">
        <f>'04'!D21</f>
        <v>2274767.21</v>
      </c>
      <c r="L38" s="175" t="str">
        <f>'04'!$B$7</f>
        <v>04 RECEITA ARRECADADA 2016</v>
      </c>
    </row>
    <row r="39" spans="3:12" ht="15">
      <c r="C39" s="133">
        <v>3</v>
      </c>
      <c r="D39" s="129" t="s">
        <v>693</v>
      </c>
      <c r="E39" s="133">
        <f t="shared" si="0"/>
        <v>2016</v>
      </c>
      <c r="F39" s="129" t="s">
        <v>705</v>
      </c>
      <c r="G39" s="134" t="s">
        <v>156</v>
      </c>
      <c r="H39" s="130" t="s">
        <v>157</v>
      </c>
      <c r="I39" s="140" t="s">
        <v>695</v>
      </c>
      <c r="J39" s="138">
        <f>'04'!D714</f>
        <v>0</v>
      </c>
      <c r="K39" s="141">
        <f>'04'!D22</f>
        <v>2274767.21</v>
      </c>
      <c r="L39" s="175" t="str">
        <f>'04'!$B$7</f>
        <v>04 RECEITA ARRECADADA 2016</v>
      </c>
    </row>
    <row r="40" spans="3:12" ht="15">
      <c r="C40" s="133">
        <v>3</v>
      </c>
      <c r="D40" s="129" t="s">
        <v>693</v>
      </c>
      <c r="E40" s="133">
        <f t="shared" si="0"/>
        <v>2016</v>
      </c>
      <c r="F40" s="129" t="s">
        <v>706</v>
      </c>
      <c r="G40" s="134" t="s">
        <v>158</v>
      </c>
      <c r="H40" s="130" t="s">
        <v>159</v>
      </c>
      <c r="I40" s="140" t="s">
        <v>695</v>
      </c>
      <c r="J40" s="138">
        <f>'04'!D715</f>
        <v>0</v>
      </c>
      <c r="K40" s="141">
        <f>'04'!D23</f>
        <v>50000.08</v>
      </c>
      <c r="L40" s="175" t="str">
        <f>'04'!$B$7</f>
        <v>04 RECEITA ARRECADADA 2016</v>
      </c>
    </row>
    <row r="41" spans="3:12" ht="15">
      <c r="C41" s="133">
        <v>3</v>
      </c>
      <c r="D41" s="129" t="s">
        <v>693</v>
      </c>
      <c r="E41" s="133">
        <f t="shared" si="0"/>
        <v>2016</v>
      </c>
      <c r="F41" s="129" t="s">
        <v>707</v>
      </c>
      <c r="G41" s="134" t="s">
        <v>160</v>
      </c>
      <c r="H41" s="130" t="s">
        <v>161</v>
      </c>
      <c r="I41" s="140" t="s">
        <v>695</v>
      </c>
      <c r="J41" s="138">
        <f>'04'!D716</f>
        <v>0</v>
      </c>
      <c r="K41" s="141">
        <f>'04'!D24</f>
        <v>36132.35</v>
      </c>
      <c r="L41" s="175" t="str">
        <f>'04'!$B$7</f>
        <v>04 RECEITA ARRECADADA 2016</v>
      </c>
    </row>
    <row r="42" spans="3:12" ht="15">
      <c r="C42" s="133">
        <v>3</v>
      </c>
      <c r="D42" s="129" t="s">
        <v>693</v>
      </c>
      <c r="E42" s="133">
        <f t="shared" si="0"/>
        <v>2016</v>
      </c>
      <c r="F42" s="129" t="s">
        <v>708</v>
      </c>
      <c r="G42" s="134" t="s">
        <v>162</v>
      </c>
      <c r="H42" s="130" t="s">
        <v>163</v>
      </c>
      <c r="I42" s="140" t="s">
        <v>695</v>
      </c>
      <c r="J42" s="138">
        <f>'04'!D717</f>
        <v>0</v>
      </c>
      <c r="K42" s="141">
        <f>'04'!D25</f>
        <v>13867.73</v>
      </c>
      <c r="L42" s="175" t="str">
        <f>'04'!$B$7</f>
        <v>04 RECEITA ARRECADADA 2016</v>
      </c>
    </row>
    <row r="43" spans="3:12" ht="15">
      <c r="C43" s="133">
        <v>3</v>
      </c>
      <c r="D43" s="129" t="s">
        <v>693</v>
      </c>
      <c r="E43" s="133">
        <f t="shared" si="0"/>
        <v>2016</v>
      </c>
      <c r="F43" s="129" t="s">
        <v>709</v>
      </c>
      <c r="G43" s="134" t="s">
        <v>164</v>
      </c>
      <c r="H43" s="130" t="s">
        <v>165</v>
      </c>
      <c r="I43" s="140" t="s">
        <v>695</v>
      </c>
      <c r="J43" s="138">
        <f>'04'!D718</f>
        <v>0</v>
      </c>
      <c r="K43" s="141">
        <f>'04'!D26</f>
        <v>0</v>
      </c>
      <c r="L43" s="175" t="str">
        <f>'04'!$B$7</f>
        <v>04 RECEITA ARRECADADA 2016</v>
      </c>
    </row>
    <row r="44" spans="3:12" ht="15">
      <c r="C44" s="133">
        <v>3</v>
      </c>
      <c r="D44" s="129" t="s">
        <v>693</v>
      </c>
      <c r="E44" s="133">
        <f t="shared" si="0"/>
        <v>2016</v>
      </c>
      <c r="F44" s="129" t="s">
        <v>710</v>
      </c>
      <c r="G44" s="134" t="s">
        <v>166</v>
      </c>
      <c r="H44" s="130" t="s">
        <v>167</v>
      </c>
      <c r="I44" s="140" t="s">
        <v>695</v>
      </c>
      <c r="J44" s="138">
        <f>'04'!D719</f>
        <v>0</v>
      </c>
      <c r="K44" s="141">
        <f>'04'!D27</f>
        <v>3532.1</v>
      </c>
      <c r="L44" s="175" t="str">
        <f>'04'!$B$7</f>
        <v>04 RECEITA ARRECADADA 2016</v>
      </c>
    </row>
    <row r="45" spans="3:12" ht="15">
      <c r="C45" s="133">
        <v>3</v>
      </c>
      <c r="D45" s="129" t="s">
        <v>693</v>
      </c>
      <c r="E45" s="133">
        <f t="shared" si="0"/>
        <v>2016</v>
      </c>
      <c r="F45" s="129" t="s">
        <v>711</v>
      </c>
      <c r="G45" s="134" t="s">
        <v>168</v>
      </c>
      <c r="H45" s="130" t="s">
        <v>169</v>
      </c>
      <c r="I45" s="140" t="s">
        <v>695</v>
      </c>
      <c r="J45" s="138">
        <f>'04'!D720</f>
        <v>0</v>
      </c>
      <c r="K45" s="141">
        <f>'04'!D28</f>
        <v>0</v>
      </c>
      <c r="L45" s="175" t="str">
        <f>'04'!$B$7</f>
        <v>04 RECEITA ARRECADADA 2016</v>
      </c>
    </row>
    <row r="46" spans="3:12" ht="15">
      <c r="C46" s="133">
        <v>3</v>
      </c>
      <c r="D46" s="129" t="s">
        <v>693</v>
      </c>
      <c r="E46" s="133">
        <f t="shared" si="0"/>
        <v>2016</v>
      </c>
      <c r="F46" s="129" t="s">
        <v>712</v>
      </c>
      <c r="G46" s="134" t="s">
        <v>405</v>
      </c>
      <c r="H46" s="130" t="s">
        <v>73</v>
      </c>
      <c r="I46" s="140" t="s">
        <v>695</v>
      </c>
      <c r="J46" s="138">
        <f>'04'!D721</f>
        <v>0</v>
      </c>
      <c r="K46" s="141">
        <f>'04'!D29</f>
        <v>0</v>
      </c>
      <c r="L46" s="175" t="str">
        <f>'04'!$B$7</f>
        <v>04 RECEITA ARRECADADA 2016</v>
      </c>
    </row>
    <row r="47" spans="3:12" ht="15">
      <c r="C47" s="133">
        <v>3</v>
      </c>
      <c r="D47" s="129" t="s">
        <v>693</v>
      </c>
      <c r="E47" s="133">
        <f t="shared" si="0"/>
        <v>2016</v>
      </c>
      <c r="F47" s="129" t="s">
        <v>713</v>
      </c>
      <c r="G47" s="134" t="s">
        <v>406</v>
      </c>
      <c r="H47" s="130" t="s">
        <v>74</v>
      </c>
      <c r="I47" s="140" t="s">
        <v>695</v>
      </c>
      <c r="J47" s="138">
        <f>'04'!D722</f>
        <v>0</v>
      </c>
      <c r="K47" s="141">
        <f>'04'!D30</f>
        <v>0</v>
      </c>
      <c r="L47" s="175" t="str">
        <f>'04'!$B$7</f>
        <v>04 RECEITA ARRECADADA 2016</v>
      </c>
    </row>
    <row r="48" spans="3:12" ht="15">
      <c r="C48" s="133">
        <v>3</v>
      </c>
      <c r="D48" s="129" t="s">
        <v>693</v>
      </c>
      <c r="E48" s="133">
        <f t="shared" si="0"/>
        <v>2016</v>
      </c>
      <c r="F48" s="129" t="s">
        <v>714</v>
      </c>
      <c r="G48" s="134" t="s">
        <v>407</v>
      </c>
      <c r="H48" s="130" t="s">
        <v>75</v>
      </c>
      <c r="I48" s="140" t="s">
        <v>695</v>
      </c>
      <c r="J48" s="138">
        <f>'04'!D723</f>
        <v>0</v>
      </c>
      <c r="K48" s="141">
        <f>'04'!D31</f>
        <v>0</v>
      </c>
      <c r="L48" s="175" t="str">
        <f>'04'!$B$7</f>
        <v>04 RECEITA ARRECADADA 2016</v>
      </c>
    </row>
    <row r="49" spans="3:12" ht="15">
      <c r="C49" s="133">
        <v>3</v>
      </c>
      <c r="D49" s="129" t="s">
        <v>693</v>
      </c>
      <c r="E49" s="133">
        <f t="shared" si="0"/>
        <v>2016</v>
      </c>
      <c r="F49" s="129" t="s">
        <v>715</v>
      </c>
      <c r="G49" s="134" t="s">
        <v>408</v>
      </c>
      <c r="H49" s="130" t="s">
        <v>76</v>
      </c>
      <c r="I49" s="140" t="s">
        <v>695</v>
      </c>
      <c r="J49" s="138">
        <f>'04'!D724</f>
        <v>0</v>
      </c>
      <c r="K49" s="141">
        <f>'04'!D32</f>
        <v>0</v>
      </c>
      <c r="L49" s="175" t="str">
        <f>'04'!$B$7</f>
        <v>04 RECEITA ARRECADADA 2016</v>
      </c>
    </row>
    <row r="50" spans="3:12" ht="15">
      <c r="C50" s="133">
        <v>3</v>
      </c>
      <c r="D50" s="129" t="s">
        <v>693</v>
      </c>
      <c r="E50" s="133">
        <f t="shared" si="0"/>
        <v>2016</v>
      </c>
      <c r="F50" s="129" t="s">
        <v>716</v>
      </c>
      <c r="G50" s="134" t="s">
        <v>409</v>
      </c>
      <c r="H50" s="130" t="s">
        <v>77</v>
      </c>
      <c r="I50" s="140" t="s">
        <v>695</v>
      </c>
      <c r="J50" s="138">
        <f>'04'!D725</f>
        <v>0</v>
      </c>
      <c r="K50" s="141">
        <f>'04'!D33</f>
        <v>0</v>
      </c>
      <c r="L50" s="175" t="str">
        <f>'04'!$B$7</f>
        <v>04 RECEITA ARRECADADA 2016</v>
      </c>
    </row>
    <row r="51" spans="3:12" ht="15">
      <c r="C51" s="133">
        <v>3</v>
      </c>
      <c r="D51" s="129" t="s">
        <v>693</v>
      </c>
      <c r="E51" s="133">
        <f t="shared" si="0"/>
        <v>2016</v>
      </c>
      <c r="F51" s="129" t="s">
        <v>717</v>
      </c>
      <c r="G51" s="134" t="s">
        <v>410</v>
      </c>
      <c r="H51" s="130" t="s">
        <v>78</v>
      </c>
      <c r="I51" s="140" t="s">
        <v>695</v>
      </c>
      <c r="J51" s="138">
        <f>'04'!D726</f>
        <v>0</v>
      </c>
      <c r="K51" s="141">
        <f>'04'!D34</f>
        <v>0</v>
      </c>
      <c r="L51" s="175" t="str">
        <f>'04'!$B$7</f>
        <v>04 RECEITA ARRECADADA 2016</v>
      </c>
    </row>
    <row r="52" spans="3:12" ht="15">
      <c r="C52" s="133">
        <v>3</v>
      </c>
      <c r="D52" s="129" t="s">
        <v>693</v>
      </c>
      <c r="E52" s="133">
        <f t="shared" si="0"/>
        <v>2016</v>
      </c>
      <c r="F52" s="129" t="s">
        <v>718</v>
      </c>
      <c r="G52" s="134" t="s">
        <v>411</v>
      </c>
      <c r="H52" s="130" t="s">
        <v>79</v>
      </c>
      <c r="I52" s="140" t="s">
        <v>695</v>
      </c>
      <c r="J52" s="138">
        <f>'04'!D727</f>
        <v>0</v>
      </c>
      <c r="K52" s="141">
        <f>'04'!D35</f>
        <v>0</v>
      </c>
      <c r="L52" s="175" t="str">
        <f>'04'!$B$7</f>
        <v>04 RECEITA ARRECADADA 2016</v>
      </c>
    </row>
    <row r="53" spans="3:12" ht="15">
      <c r="C53" s="133">
        <v>3</v>
      </c>
      <c r="D53" s="129" t="s">
        <v>693</v>
      </c>
      <c r="E53" s="133">
        <f t="shared" si="0"/>
        <v>2016</v>
      </c>
      <c r="F53" s="129" t="s">
        <v>719</v>
      </c>
      <c r="G53" s="134" t="s">
        <v>422</v>
      </c>
      <c r="H53" s="130" t="s">
        <v>80</v>
      </c>
      <c r="I53" s="140" t="s">
        <v>695</v>
      </c>
      <c r="J53" s="138">
        <f>'04'!D728</f>
        <v>0</v>
      </c>
      <c r="K53" s="141">
        <f>'04'!D36</f>
        <v>0</v>
      </c>
      <c r="L53" s="175" t="str">
        <f>'04'!$B$7</f>
        <v>04 RECEITA ARRECADADA 2016</v>
      </c>
    </row>
    <row r="54" spans="3:12" ht="15">
      <c r="C54" s="133">
        <v>3</v>
      </c>
      <c r="D54" s="129" t="s">
        <v>693</v>
      </c>
      <c r="E54" s="133">
        <f t="shared" si="0"/>
        <v>2016</v>
      </c>
      <c r="F54" s="129" t="s">
        <v>720</v>
      </c>
      <c r="G54" s="134" t="s">
        <v>412</v>
      </c>
      <c r="H54" s="130" t="s">
        <v>81</v>
      </c>
      <c r="I54" s="140" t="s">
        <v>695</v>
      </c>
      <c r="J54" s="138">
        <f>'04'!D729</f>
        <v>0</v>
      </c>
      <c r="K54" s="141">
        <f>'04'!D37</f>
        <v>0</v>
      </c>
      <c r="L54" s="175" t="str">
        <f>'04'!$B$7</f>
        <v>04 RECEITA ARRECADADA 2016</v>
      </c>
    </row>
    <row r="55" spans="3:12" ht="15">
      <c r="C55" s="133">
        <v>3</v>
      </c>
      <c r="D55" s="129" t="s">
        <v>693</v>
      </c>
      <c r="E55" s="133">
        <f t="shared" si="0"/>
        <v>2016</v>
      </c>
      <c r="F55" s="129" t="s">
        <v>721</v>
      </c>
      <c r="G55" s="134" t="s">
        <v>413</v>
      </c>
      <c r="H55" s="130" t="s">
        <v>82</v>
      </c>
      <c r="I55" s="140" t="s">
        <v>695</v>
      </c>
      <c r="J55" s="138">
        <f>'04'!D730</f>
        <v>0</v>
      </c>
      <c r="K55" s="141">
        <f>'04'!D38</f>
        <v>0</v>
      </c>
      <c r="L55" s="175" t="str">
        <f>'04'!$B$7</f>
        <v>04 RECEITA ARRECADADA 2016</v>
      </c>
    </row>
    <row r="56" spans="3:12" ht="15">
      <c r="C56" s="133">
        <v>3</v>
      </c>
      <c r="D56" s="129" t="s">
        <v>693</v>
      </c>
      <c r="E56" s="133">
        <f t="shared" si="0"/>
        <v>2016</v>
      </c>
      <c r="F56" s="129" t="s">
        <v>722</v>
      </c>
      <c r="G56" s="134" t="s">
        <v>69</v>
      </c>
      <c r="H56" s="130" t="s">
        <v>83</v>
      </c>
      <c r="I56" s="140" t="s">
        <v>695</v>
      </c>
      <c r="J56" s="138">
        <f>'04'!D731</f>
        <v>0</v>
      </c>
      <c r="K56" s="141">
        <f>'04'!D39</f>
        <v>0</v>
      </c>
      <c r="L56" s="175" t="str">
        <f>'04'!$B$7</f>
        <v>04 RECEITA ARRECADADA 2016</v>
      </c>
    </row>
    <row r="57" spans="3:12" ht="15">
      <c r="C57" s="133">
        <v>3</v>
      </c>
      <c r="D57" s="129" t="s">
        <v>693</v>
      </c>
      <c r="E57" s="133">
        <f t="shared" si="0"/>
        <v>2016</v>
      </c>
      <c r="F57" s="129" t="s">
        <v>723</v>
      </c>
      <c r="G57" s="134" t="s">
        <v>421</v>
      </c>
      <c r="H57" s="130" t="s">
        <v>84</v>
      </c>
      <c r="I57" s="140" t="s">
        <v>695</v>
      </c>
      <c r="J57" s="138">
        <f>'04'!D732</f>
        <v>0</v>
      </c>
      <c r="K57" s="141">
        <f>'04'!D40</f>
        <v>0</v>
      </c>
      <c r="L57" s="175" t="str">
        <f>'04'!$B$7</f>
        <v>04 RECEITA ARRECADADA 2016</v>
      </c>
    </row>
    <row r="58" spans="3:12" ht="15">
      <c r="C58" s="133">
        <v>3</v>
      </c>
      <c r="D58" s="129" t="s">
        <v>693</v>
      </c>
      <c r="E58" s="133">
        <f t="shared" si="0"/>
        <v>2016</v>
      </c>
      <c r="F58" s="129" t="s">
        <v>724</v>
      </c>
      <c r="G58" s="134" t="s">
        <v>70</v>
      </c>
      <c r="H58" s="130" t="s">
        <v>416</v>
      </c>
      <c r="I58" s="140" t="s">
        <v>695</v>
      </c>
      <c r="J58" s="138">
        <f>'04'!D733</f>
        <v>0</v>
      </c>
      <c r="K58" s="141">
        <f>'04'!D41</f>
        <v>0</v>
      </c>
      <c r="L58" s="175" t="str">
        <f>'04'!$B$7</f>
        <v>04 RECEITA ARRECADADA 2016</v>
      </c>
    </row>
    <row r="59" spans="3:12" ht="15">
      <c r="C59" s="133">
        <v>3</v>
      </c>
      <c r="D59" s="129" t="s">
        <v>693</v>
      </c>
      <c r="E59" s="133">
        <f t="shared" si="0"/>
        <v>2016</v>
      </c>
      <c r="F59" s="129" t="s">
        <v>725</v>
      </c>
      <c r="G59" s="134" t="s">
        <v>71</v>
      </c>
      <c r="H59" s="130" t="s">
        <v>417</v>
      </c>
      <c r="I59" s="140" t="s">
        <v>695</v>
      </c>
      <c r="J59" s="138">
        <f>'04'!D734</f>
        <v>0</v>
      </c>
      <c r="K59" s="141">
        <f>'04'!D42</f>
        <v>0</v>
      </c>
      <c r="L59" s="175" t="str">
        <f>'04'!$B$7</f>
        <v>04 RECEITA ARRECADADA 2016</v>
      </c>
    </row>
    <row r="60" spans="3:12" ht="15">
      <c r="C60" s="133">
        <v>3</v>
      </c>
      <c r="D60" s="129" t="s">
        <v>693</v>
      </c>
      <c r="E60" s="133">
        <f t="shared" si="0"/>
        <v>2016</v>
      </c>
      <c r="F60" s="129" t="s">
        <v>726</v>
      </c>
      <c r="G60" s="134" t="s">
        <v>420</v>
      </c>
      <c r="H60" s="130" t="s">
        <v>418</v>
      </c>
      <c r="I60" s="140" t="s">
        <v>695</v>
      </c>
      <c r="J60" s="138">
        <f>'04'!D735</f>
        <v>0</v>
      </c>
      <c r="K60" s="141">
        <f>'04'!D43</f>
        <v>0</v>
      </c>
      <c r="L60" s="175" t="str">
        <f>'04'!$B$7</f>
        <v>04 RECEITA ARRECADADA 2016</v>
      </c>
    </row>
    <row r="61" spans="3:12" ht="15">
      <c r="C61" s="133">
        <v>3</v>
      </c>
      <c r="D61" s="129" t="s">
        <v>693</v>
      </c>
      <c r="E61" s="133">
        <f t="shared" si="0"/>
        <v>2016</v>
      </c>
      <c r="F61" s="129" t="s">
        <v>727</v>
      </c>
      <c r="G61" s="134" t="s">
        <v>728</v>
      </c>
      <c r="H61" s="130" t="s">
        <v>729</v>
      </c>
      <c r="I61" s="140" t="s">
        <v>695</v>
      </c>
      <c r="J61" s="138">
        <f>'04'!D736</f>
        <v>0</v>
      </c>
      <c r="K61" s="141">
        <f>'04'!D44</f>
        <v>0</v>
      </c>
      <c r="L61" s="175" t="str">
        <f>'04'!$B$7</f>
        <v>04 RECEITA ARRECADADA 2016</v>
      </c>
    </row>
    <row r="62" spans="3:12" ht="15">
      <c r="C62" s="133">
        <v>3</v>
      </c>
      <c r="D62" s="129" t="s">
        <v>693</v>
      </c>
      <c r="E62" s="133">
        <f t="shared" si="0"/>
        <v>2016</v>
      </c>
      <c r="F62" s="129" t="s">
        <v>730</v>
      </c>
      <c r="G62" s="134" t="s">
        <v>731</v>
      </c>
      <c r="H62" s="130" t="s">
        <v>732</v>
      </c>
      <c r="I62" s="140" t="s">
        <v>695</v>
      </c>
      <c r="J62" s="138">
        <f>'04'!D737</f>
        <v>0</v>
      </c>
      <c r="K62" s="141">
        <f>'04'!D45</f>
        <v>0</v>
      </c>
      <c r="L62" s="175" t="str">
        <f>'04'!$B$7</f>
        <v>04 RECEITA ARRECADADA 2016</v>
      </c>
    </row>
    <row r="63" spans="3:12" ht="15">
      <c r="C63" s="133">
        <v>3</v>
      </c>
      <c r="D63" s="129" t="s">
        <v>693</v>
      </c>
      <c r="E63" s="133">
        <f t="shared" si="0"/>
        <v>2016</v>
      </c>
      <c r="F63" s="129" t="s">
        <v>733</v>
      </c>
      <c r="G63" s="134" t="s">
        <v>72</v>
      </c>
      <c r="H63" s="130" t="s">
        <v>419</v>
      </c>
      <c r="I63" s="140" t="s">
        <v>695</v>
      </c>
      <c r="J63" s="138">
        <f>'04'!D738</f>
        <v>0</v>
      </c>
      <c r="K63" s="141">
        <f>'04'!D46</f>
        <v>0</v>
      </c>
      <c r="L63" s="175" t="str">
        <f>'04'!$B$7</f>
        <v>04 RECEITA ARRECADADA 2016</v>
      </c>
    </row>
    <row r="64" spans="3:12" ht="15">
      <c r="C64" s="133">
        <v>3</v>
      </c>
      <c r="D64" s="129" t="s">
        <v>693</v>
      </c>
      <c r="E64" s="133">
        <f t="shared" si="0"/>
        <v>2016</v>
      </c>
      <c r="F64" s="129" t="s">
        <v>734</v>
      </c>
      <c r="G64" s="134" t="s">
        <v>170</v>
      </c>
      <c r="H64" s="130" t="s">
        <v>171</v>
      </c>
      <c r="I64" s="140" t="s">
        <v>695</v>
      </c>
      <c r="J64" s="138">
        <f>'04'!D739</f>
        <v>0</v>
      </c>
      <c r="K64" s="141">
        <f>'04'!D47</f>
        <v>3532.1</v>
      </c>
      <c r="L64" s="175" t="str">
        <f>'04'!$B$7</f>
        <v>04 RECEITA ARRECADADA 2016</v>
      </c>
    </row>
    <row r="65" spans="3:12" ht="15">
      <c r="C65" s="133">
        <v>3</v>
      </c>
      <c r="D65" s="129" t="s">
        <v>693</v>
      </c>
      <c r="E65" s="133">
        <f t="shared" si="0"/>
        <v>2016</v>
      </c>
      <c r="F65" s="129" t="s">
        <v>735</v>
      </c>
      <c r="G65" s="134" t="s">
        <v>110</v>
      </c>
      <c r="H65" s="130" t="s">
        <v>63</v>
      </c>
      <c r="I65" s="140" t="s">
        <v>695</v>
      </c>
      <c r="J65" s="138">
        <f>'04'!D740</f>
        <v>0</v>
      </c>
      <c r="K65" s="141">
        <f>'04'!D48</f>
        <v>3532.1</v>
      </c>
      <c r="L65" s="175" t="str">
        <f>'04'!$B$7</f>
        <v>04 RECEITA ARRECADADA 2016</v>
      </c>
    </row>
    <row r="66" spans="3:12" ht="15">
      <c r="C66" s="133">
        <v>3</v>
      </c>
      <c r="D66" s="129" t="s">
        <v>693</v>
      </c>
      <c r="E66" s="133">
        <f t="shared" si="0"/>
        <v>2016</v>
      </c>
      <c r="F66" s="129" t="s">
        <v>736</v>
      </c>
      <c r="G66" s="134" t="s">
        <v>434</v>
      </c>
      <c r="H66" s="130" t="s">
        <v>435</v>
      </c>
      <c r="I66" s="140" t="s">
        <v>695</v>
      </c>
      <c r="J66" s="138">
        <f>'04'!D741</f>
        <v>0</v>
      </c>
      <c r="K66" s="141">
        <f>'04'!D49</f>
        <v>0</v>
      </c>
      <c r="L66" s="175" t="str">
        <f>'04'!$B$7</f>
        <v>04 RECEITA ARRECADADA 2016</v>
      </c>
    </row>
    <row r="67" spans="3:12" ht="15">
      <c r="C67" s="133">
        <v>3</v>
      </c>
      <c r="D67" s="129" t="s">
        <v>693</v>
      </c>
      <c r="E67" s="133">
        <f t="shared" si="0"/>
        <v>2016</v>
      </c>
      <c r="F67" s="129" t="s">
        <v>737</v>
      </c>
      <c r="G67" s="134" t="s">
        <v>172</v>
      </c>
      <c r="H67" s="130" t="s">
        <v>173</v>
      </c>
      <c r="I67" s="140" t="s">
        <v>695</v>
      </c>
      <c r="J67" s="138">
        <f>'04'!D742</f>
        <v>0</v>
      </c>
      <c r="K67" s="141">
        <f>'04'!D50</f>
        <v>160059.11</v>
      </c>
      <c r="L67" s="175" t="str">
        <f>'04'!$B$7</f>
        <v>04 RECEITA ARRECADADA 2016</v>
      </c>
    </row>
    <row r="68" spans="3:12" ht="15">
      <c r="C68" s="133">
        <v>3</v>
      </c>
      <c r="D68" s="129" t="s">
        <v>693</v>
      </c>
      <c r="E68" s="133">
        <f t="shared" si="0"/>
        <v>2016</v>
      </c>
      <c r="F68" s="129" t="s">
        <v>738</v>
      </c>
      <c r="G68" s="134" t="s">
        <v>174</v>
      </c>
      <c r="H68" s="130" t="s">
        <v>175</v>
      </c>
      <c r="I68" s="140" t="s">
        <v>695</v>
      </c>
      <c r="J68" s="138">
        <f>'04'!D743</f>
        <v>0</v>
      </c>
      <c r="K68" s="141">
        <f>'04'!D51</f>
        <v>0</v>
      </c>
      <c r="L68" s="175" t="str">
        <f>'04'!$B$7</f>
        <v>04 RECEITA ARRECADADA 2016</v>
      </c>
    </row>
    <row r="69" spans="3:12" ht="15">
      <c r="C69" s="133">
        <v>3</v>
      </c>
      <c r="D69" s="129" t="s">
        <v>693</v>
      </c>
      <c r="E69" s="133">
        <f t="shared" si="0"/>
        <v>2016</v>
      </c>
      <c r="F69" s="129" t="s">
        <v>739</v>
      </c>
      <c r="G69" s="134" t="s">
        <v>176</v>
      </c>
      <c r="H69" s="130" t="s">
        <v>177</v>
      </c>
      <c r="I69" s="140" t="s">
        <v>695</v>
      </c>
      <c r="J69" s="138">
        <f>'04'!D744</f>
        <v>0</v>
      </c>
      <c r="K69" s="141">
        <f>'04'!D52</f>
        <v>160059.11</v>
      </c>
      <c r="L69" s="175" t="str">
        <f>'04'!$B$7</f>
        <v>04 RECEITA ARRECADADA 2016</v>
      </c>
    </row>
    <row r="70" spans="3:12" ht="15">
      <c r="C70" s="133">
        <v>3</v>
      </c>
      <c r="D70" s="129" t="s">
        <v>693</v>
      </c>
      <c r="E70" s="133">
        <f t="shared" si="0"/>
        <v>2016</v>
      </c>
      <c r="F70" s="129" t="s">
        <v>740</v>
      </c>
      <c r="G70" s="134" t="s">
        <v>109</v>
      </c>
      <c r="H70" s="130" t="s">
        <v>123</v>
      </c>
      <c r="I70" s="140" t="s">
        <v>695</v>
      </c>
      <c r="J70" s="138">
        <f>'04'!D745</f>
        <v>0</v>
      </c>
      <c r="K70" s="141">
        <f>'04'!D53</f>
        <v>30216.75</v>
      </c>
      <c r="L70" s="175" t="str">
        <f>'04'!$B$7</f>
        <v>04 RECEITA ARRECADADA 2016</v>
      </c>
    </row>
    <row r="71" spans="3:12" ht="15">
      <c r="C71" s="133">
        <v>3</v>
      </c>
      <c r="D71" s="129" t="s">
        <v>693</v>
      </c>
      <c r="E71" s="133">
        <f aca="true" t="shared" si="1" ref="E71:E134">E70</f>
        <v>2016</v>
      </c>
      <c r="F71" s="129" t="s">
        <v>741</v>
      </c>
      <c r="G71" s="134" t="s">
        <v>98</v>
      </c>
      <c r="H71" s="130" t="s">
        <v>64</v>
      </c>
      <c r="I71" s="140" t="s">
        <v>695</v>
      </c>
      <c r="J71" s="138">
        <f>'04'!D746</f>
        <v>0</v>
      </c>
      <c r="K71" s="141">
        <f>'04'!D54</f>
        <v>35240.43</v>
      </c>
      <c r="L71" s="175" t="str">
        <f>'04'!$B$7</f>
        <v>04 RECEITA ARRECADADA 2016</v>
      </c>
    </row>
    <row r="72" spans="3:12" ht="15">
      <c r="C72" s="133">
        <v>3</v>
      </c>
      <c r="D72" s="129" t="s">
        <v>693</v>
      </c>
      <c r="E72" s="133">
        <f t="shared" si="1"/>
        <v>2016</v>
      </c>
      <c r="F72" s="129" t="s">
        <v>742</v>
      </c>
      <c r="G72" s="134" t="s">
        <v>99</v>
      </c>
      <c r="H72" s="130" t="s">
        <v>108</v>
      </c>
      <c r="I72" s="140" t="s">
        <v>695</v>
      </c>
      <c r="J72" s="138">
        <f>'04'!D747</f>
        <v>0</v>
      </c>
      <c r="K72" s="141">
        <f>'04'!D55</f>
        <v>43659.1</v>
      </c>
      <c r="L72" s="175" t="str">
        <f>'04'!$B$7</f>
        <v>04 RECEITA ARRECADADA 2016</v>
      </c>
    </row>
    <row r="73" spans="3:12" ht="15">
      <c r="C73" s="133">
        <v>3</v>
      </c>
      <c r="D73" s="129" t="s">
        <v>693</v>
      </c>
      <c r="E73" s="133">
        <f t="shared" si="1"/>
        <v>2016</v>
      </c>
      <c r="F73" s="129" t="s">
        <v>743</v>
      </c>
      <c r="G73" s="134" t="s">
        <v>100</v>
      </c>
      <c r="H73" s="130" t="s">
        <v>426</v>
      </c>
      <c r="I73" s="140" t="s">
        <v>695</v>
      </c>
      <c r="J73" s="138">
        <f>'04'!D748</f>
        <v>0</v>
      </c>
      <c r="K73" s="141">
        <f>'04'!D56</f>
        <v>238.78</v>
      </c>
      <c r="L73" s="175" t="str">
        <f>'04'!$B$7</f>
        <v>04 RECEITA ARRECADADA 2016</v>
      </c>
    </row>
    <row r="74" spans="3:12" ht="15">
      <c r="C74" s="133">
        <v>3</v>
      </c>
      <c r="D74" s="129" t="s">
        <v>693</v>
      </c>
      <c r="E74" s="133">
        <f t="shared" si="1"/>
        <v>2016</v>
      </c>
      <c r="F74" s="129" t="s">
        <v>744</v>
      </c>
      <c r="G74" s="134" t="s">
        <v>101</v>
      </c>
      <c r="H74" s="130" t="s">
        <v>427</v>
      </c>
      <c r="I74" s="140" t="s">
        <v>695</v>
      </c>
      <c r="J74" s="138">
        <f>'04'!D749</f>
        <v>0</v>
      </c>
      <c r="K74" s="141">
        <f>'04'!D57</f>
        <v>50704.05</v>
      </c>
      <c r="L74" s="175" t="str">
        <f>'04'!$B$7</f>
        <v>04 RECEITA ARRECADADA 2016</v>
      </c>
    </row>
    <row r="75" spans="3:12" ht="15">
      <c r="C75" s="133">
        <v>3</v>
      </c>
      <c r="D75" s="129" t="s">
        <v>693</v>
      </c>
      <c r="E75" s="133">
        <f t="shared" si="1"/>
        <v>2016</v>
      </c>
      <c r="F75" s="129" t="s">
        <v>745</v>
      </c>
      <c r="G75" s="134" t="s">
        <v>178</v>
      </c>
      <c r="H75" s="130" t="s">
        <v>179</v>
      </c>
      <c r="I75" s="140" t="s">
        <v>695</v>
      </c>
      <c r="J75" s="138">
        <f>'04'!D750</f>
        <v>0</v>
      </c>
      <c r="K75" s="141">
        <f>'04'!D58</f>
        <v>0</v>
      </c>
      <c r="L75" s="175" t="str">
        <f>'04'!$B$7</f>
        <v>04 RECEITA ARRECADADA 2016</v>
      </c>
    </row>
    <row r="76" spans="3:12" ht="15">
      <c r="C76" s="133">
        <v>3</v>
      </c>
      <c r="D76" s="129" t="s">
        <v>693</v>
      </c>
      <c r="E76" s="133">
        <f t="shared" si="1"/>
        <v>2016</v>
      </c>
      <c r="F76" s="129" t="s">
        <v>746</v>
      </c>
      <c r="G76" s="134" t="s">
        <v>180</v>
      </c>
      <c r="H76" s="130" t="s">
        <v>181</v>
      </c>
      <c r="I76" s="140" t="s">
        <v>695</v>
      </c>
      <c r="J76" s="138">
        <f>'04'!D751</f>
        <v>0</v>
      </c>
      <c r="K76" s="141">
        <f>'04'!D59</f>
        <v>0</v>
      </c>
      <c r="L76" s="175" t="str">
        <f>'04'!$B$7</f>
        <v>04 RECEITA ARRECADADA 2016</v>
      </c>
    </row>
    <row r="77" spans="3:12" ht="15">
      <c r="C77" s="133">
        <v>3</v>
      </c>
      <c r="D77" s="129" t="s">
        <v>693</v>
      </c>
      <c r="E77" s="133">
        <f t="shared" si="1"/>
        <v>2016</v>
      </c>
      <c r="F77" s="129" t="s">
        <v>747</v>
      </c>
      <c r="G77" s="134" t="s">
        <v>182</v>
      </c>
      <c r="H77" s="130" t="s">
        <v>183</v>
      </c>
      <c r="I77" s="140" t="s">
        <v>695</v>
      </c>
      <c r="J77" s="138">
        <f>'04'!D752</f>
        <v>0</v>
      </c>
      <c r="K77" s="141">
        <f>'04'!D60</f>
        <v>0</v>
      </c>
      <c r="L77" s="175" t="str">
        <f>'04'!$B$7</f>
        <v>04 RECEITA ARRECADADA 2016</v>
      </c>
    </row>
    <row r="78" spans="3:12" ht="15">
      <c r="C78" s="133">
        <v>3</v>
      </c>
      <c r="D78" s="129" t="s">
        <v>693</v>
      </c>
      <c r="E78" s="133">
        <f t="shared" si="1"/>
        <v>2016</v>
      </c>
      <c r="F78" s="129" t="s">
        <v>748</v>
      </c>
      <c r="G78" s="134" t="s">
        <v>184</v>
      </c>
      <c r="H78" s="130" t="s">
        <v>185</v>
      </c>
      <c r="I78" s="140" t="s">
        <v>695</v>
      </c>
      <c r="J78" s="138">
        <f>'04'!D753</f>
        <v>0</v>
      </c>
      <c r="K78" s="141">
        <f>'04'!D61</f>
        <v>0</v>
      </c>
      <c r="L78" s="175" t="str">
        <f>'04'!$B$7</f>
        <v>04 RECEITA ARRECADADA 2016</v>
      </c>
    </row>
    <row r="79" spans="3:12" ht="15">
      <c r="C79" s="133">
        <v>3</v>
      </c>
      <c r="D79" s="129" t="s">
        <v>693</v>
      </c>
      <c r="E79" s="133">
        <f t="shared" si="1"/>
        <v>2016</v>
      </c>
      <c r="F79" s="129" t="s">
        <v>749</v>
      </c>
      <c r="G79" s="134" t="s">
        <v>186</v>
      </c>
      <c r="H79" s="130" t="s">
        <v>187</v>
      </c>
      <c r="I79" s="140" t="s">
        <v>695</v>
      </c>
      <c r="J79" s="138">
        <f>'04'!D754</f>
        <v>0</v>
      </c>
      <c r="K79" s="141">
        <f>'04'!D62</f>
        <v>0</v>
      </c>
      <c r="L79" s="175" t="str">
        <f>'04'!$B$7</f>
        <v>04 RECEITA ARRECADADA 2016</v>
      </c>
    </row>
    <row r="80" spans="3:12" ht="15">
      <c r="C80" s="133">
        <v>3</v>
      </c>
      <c r="D80" s="129" t="s">
        <v>693</v>
      </c>
      <c r="E80" s="133">
        <f t="shared" si="1"/>
        <v>2016</v>
      </c>
      <c r="F80" s="129" t="s">
        <v>750</v>
      </c>
      <c r="G80" s="134" t="s">
        <v>188</v>
      </c>
      <c r="H80" s="130" t="s">
        <v>189</v>
      </c>
      <c r="I80" s="140" t="s">
        <v>695</v>
      </c>
      <c r="J80" s="138">
        <f>'04'!D755</f>
        <v>0</v>
      </c>
      <c r="K80" s="141">
        <f>'04'!D63</f>
        <v>539953.95</v>
      </c>
      <c r="L80" s="175" t="str">
        <f>'04'!$B$7</f>
        <v>04 RECEITA ARRECADADA 2016</v>
      </c>
    </row>
    <row r="81" spans="3:12" ht="15">
      <c r="C81" s="133">
        <v>3</v>
      </c>
      <c r="D81" s="129" t="s">
        <v>693</v>
      </c>
      <c r="E81" s="133">
        <f t="shared" si="1"/>
        <v>2016</v>
      </c>
      <c r="F81" s="129" t="s">
        <v>751</v>
      </c>
      <c r="G81" s="134" t="s">
        <v>102</v>
      </c>
      <c r="H81" s="130" t="s">
        <v>400</v>
      </c>
      <c r="I81" s="140" t="s">
        <v>695</v>
      </c>
      <c r="J81" s="138">
        <f>'04'!D756</f>
        <v>0</v>
      </c>
      <c r="K81" s="141">
        <f>'04'!D64</f>
        <v>51847.66</v>
      </c>
      <c r="L81" s="175" t="str">
        <f>'04'!$B$7</f>
        <v>04 RECEITA ARRECADADA 2016</v>
      </c>
    </row>
    <row r="82" spans="3:12" ht="15">
      <c r="C82" s="133">
        <v>3</v>
      </c>
      <c r="D82" s="129" t="s">
        <v>693</v>
      </c>
      <c r="E82" s="133">
        <f t="shared" si="1"/>
        <v>2016</v>
      </c>
      <c r="F82" s="129" t="s">
        <v>752</v>
      </c>
      <c r="G82" s="134" t="s">
        <v>103</v>
      </c>
      <c r="H82" s="130" t="s">
        <v>401</v>
      </c>
      <c r="I82" s="140" t="s">
        <v>695</v>
      </c>
      <c r="J82" s="138">
        <f>'04'!D757</f>
        <v>0</v>
      </c>
      <c r="K82" s="141">
        <f>'04'!D65</f>
        <v>488106.29</v>
      </c>
      <c r="L82" s="175" t="str">
        <f>'04'!$B$7</f>
        <v>04 RECEITA ARRECADADA 2016</v>
      </c>
    </row>
    <row r="83" spans="3:12" ht="15">
      <c r="C83" s="133">
        <v>3</v>
      </c>
      <c r="D83" s="129" t="s">
        <v>693</v>
      </c>
      <c r="E83" s="133">
        <f t="shared" si="1"/>
        <v>2016</v>
      </c>
      <c r="F83" s="129" t="s">
        <v>753</v>
      </c>
      <c r="G83" s="134" t="s">
        <v>190</v>
      </c>
      <c r="H83" s="130" t="s">
        <v>191</v>
      </c>
      <c r="I83" s="140" t="s">
        <v>695</v>
      </c>
      <c r="J83" s="138">
        <f>'04'!D758</f>
        <v>0</v>
      </c>
      <c r="K83" s="141">
        <f>'04'!D66</f>
        <v>37860957.61</v>
      </c>
      <c r="L83" s="175" t="str">
        <f>'04'!$B$7</f>
        <v>04 RECEITA ARRECADADA 2016</v>
      </c>
    </row>
    <row r="84" spans="3:12" ht="15">
      <c r="C84" s="133">
        <v>3</v>
      </c>
      <c r="D84" s="129" t="s">
        <v>693</v>
      </c>
      <c r="E84" s="133">
        <f t="shared" si="1"/>
        <v>2016</v>
      </c>
      <c r="F84" s="129" t="s">
        <v>754</v>
      </c>
      <c r="G84" s="134" t="s">
        <v>192</v>
      </c>
      <c r="H84" s="130" t="s">
        <v>193</v>
      </c>
      <c r="I84" s="140" t="s">
        <v>695</v>
      </c>
      <c r="J84" s="138">
        <f>'04'!D759</f>
        <v>0</v>
      </c>
      <c r="K84" s="141">
        <f>'04'!D67</f>
        <v>37860957.61</v>
      </c>
      <c r="L84" s="175" t="str">
        <f>'04'!$B$7</f>
        <v>04 RECEITA ARRECADADA 2016</v>
      </c>
    </row>
    <row r="85" spans="3:12" ht="15">
      <c r="C85" s="133">
        <v>3</v>
      </c>
      <c r="D85" s="129" t="s">
        <v>693</v>
      </c>
      <c r="E85" s="133">
        <f t="shared" si="1"/>
        <v>2016</v>
      </c>
      <c r="F85" s="129" t="s">
        <v>755</v>
      </c>
      <c r="G85" s="134" t="s">
        <v>194</v>
      </c>
      <c r="H85" s="130" t="s">
        <v>195</v>
      </c>
      <c r="I85" s="140" t="s">
        <v>695</v>
      </c>
      <c r="J85" s="138">
        <f>'04'!D760</f>
        <v>0</v>
      </c>
      <c r="K85" s="141">
        <f>'04'!D68</f>
        <v>20719280.909999996</v>
      </c>
      <c r="L85" s="175" t="str">
        <f>'04'!$B$7</f>
        <v>04 RECEITA ARRECADADA 2016</v>
      </c>
    </row>
    <row r="86" spans="3:12" ht="15">
      <c r="C86" s="133">
        <v>3</v>
      </c>
      <c r="D86" s="129" t="s">
        <v>693</v>
      </c>
      <c r="E86" s="133">
        <f t="shared" si="1"/>
        <v>2016</v>
      </c>
      <c r="F86" s="129" t="s">
        <v>756</v>
      </c>
      <c r="G86" s="134" t="s">
        <v>196</v>
      </c>
      <c r="H86" s="130" t="s">
        <v>197</v>
      </c>
      <c r="I86" s="140" t="s">
        <v>695</v>
      </c>
      <c r="J86" s="138">
        <f>'04'!D761</f>
        <v>0</v>
      </c>
      <c r="K86" s="141">
        <f>'04'!D69</f>
        <v>13889956.65</v>
      </c>
      <c r="L86" s="175" t="str">
        <f>'04'!$B$7</f>
        <v>04 RECEITA ARRECADADA 2016</v>
      </c>
    </row>
    <row r="87" spans="3:12" ht="15">
      <c r="C87" s="133">
        <v>3</v>
      </c>
      <c r="D87" s="129" t="s">
        <v>693</v>
      </c>
      <c r="E87" s="133">
        <f t="shared" si="1"/>
        <v>2016</v>
      </c>
      <c r="F87" s="129" t="s">
        <v>757</v>
      </c>
      <c r="G87" s="134" t="s">
        <v>198</v>
      </c>
      <c r="H87" s="130" t="s">
        <v>199</v>
      </c>
      <c r="I87" s="140" t="s">
        <v>695</v>
      </c>
      <c r="J87" s="138">
        <f>'04'!D762</f>
        <v>0</v>
      </c>
      <c r="K87" s="141">
        <f>'04'!D70</f>
        <v>13882605.06</v>
      </c>
      <c r="L87" s="175" t="str">
        <f>'04'!$B$7</f>
        <v>04 RECEITA ARRECADADA 2016</v>
      </c>
    </row>
    <row r="88" spans="3:12" ht="15">
      <c r="C88" s="133">
        <v>3</v>
      </c>
      <c r="D88" s="129" t="s">
        <v>693</v>
      </c>
      <c r="E88" s="133">
        <f t="shared" si="1"/>
        <v>2016</v>
      </c>
      <c r="F88" s="129" t="s">
        <v>758</v>
      </c>
      <c r="G88" s="134" t="s">
        <v>200</v>
      </c>
      <c r="H88" s="130" t="s">
        <v>201</v>
      </c>
      <c r="I88" s="140" t="s">
        <v>695</v>
      </c>
      <c r="J88" s="138">
        <f>'04'!D763</f>
        <v>0</v>
      </c>
      <c r="K88" s="141">
        <f>'04'!D71</f>
        <v>7351.59</v>
      </c>
      <c r="L88" s="175" t="str">
        <f>'04'!$B$7</f>
        <v>04 RECEITA ARRECADADA 2016</v>
      </c>
    </row>
    <row r="89" spans="3:12" ht="15">
      <c r="C89" s="133">
        <v>3</v>
      </c>
      <c r="D89" s="129" t="s">
        <v>693</v>
      </c>
      <c r="E89" s="133">
        <f t="shared" si="1"/>
        <v>2016</v>
      </c>
      <c r="F89" s="129" t="s">
        <v>759</v>
      </c>
      <c r="G89" s="134" t="s">
        <v>202</v>
      </c>
      <c r="H89" s="130" t="s">
        <v>203</v>
      </c>
      <c r="I89" s="140" t="s">
        <v>695</v>
      </c>
      <c r="J89" s="138">
        <f>'04'!D764</f>
        <v>0</v>
      </c>
      <c r="K89" s="141">
        <f>'04'!D72</f>
        <v>0</v>
      </c>
      <c r="L89" s="175" t="str">
        <f>'04'!$B$7</f>
        <v>04 RECEITA ARRECADADA 2016</v>
      </c>
    </row>
    <row r="90" spans="3:12" ht="15">
      <c r="C90" s="133">
        <v>3</v>
      </c>
      <c r="D90" s="129" t="s">
        <v>693</v>
      </c>
      <c r="E90" s="133">
        <f t="shared" si="1"/>
        <v>2016</v>
      </c>
      <c r="F90" s="129" t="s">
        <v>760</v>
      </c>
      <c r="G90" s="134" t="s">
        <v>204</v>
      </c>
      <c r="H90" s="130" t="s">
        <v>205</v>
      </c>
      <c r="I90" s="140" t="s">
        <v>695</v>
      </c>
      <c r="J90" s="138">
        <f>'04'!D765</f>
        <v>0</v>
      </c>
      <c r="K90" s="141">
        <f>'04'!D73</f>
        <v>116510.78</v>
      </c>
      <c r="L90" s="175" t="str">
        <f>'04'!$B$7</f>
        <v>04 RECEITA ARRECADADA 2016</v>
      </c>
    </row>
    <row r="91" spans="3:12" ht="15">
      <c r="C91" s="133">
        <v>3</v>
      </c>
      <c r="D91" s="129" t="s">
        <v>693</v>
      </c>
      <c r="E91" s="133">
        <f t="shared" si="1"/>
        <v>2016</v>
      </c>
      <c r="F91" s="129" t="s">
        <v>761</v>
      </c>
      <c r="G91" s="134" t="s">
        <v>206</v>
      </c>
      <c r="H91" s="130" t="s">
        <v>207</v>
      </c>
      <c r="I91" s="140" t="s">
        <v>695</v>
      </c>
      <c r="J91" s="138">
        <f>'04'!D766</f>
        <v>0</v>
      </c>
      <c r="K91" s="141">
        <f>'04'!D74</f>
        <v>0</v>
      </c>
      <c r="L91" s="175" t="str">
        <f>'04'!$B$7</f>
        <v>04 RECEITA ARRECADADA 2016</v>
      </c>
    </row>
    <row r="92" spans="3:12" ht="15">
      <c r="C92" s="133">
        <v>3</v>
      </c>
      <c r="D92" s="129" t="s">
        <v>693</v>
      </c>
      <c r="E92" s="133">
        <f t="shared" si="1"/>
        <v>2016</v>
      </c>
      <c r="F92" s="129" t="s">
        <v>762</v>
      </c>
      <c r="G92" s="134" t="s">
        <v>208</v>
      </c>
      <c r="H92" s="130" t="s">
        <v>209</v>
      </c>
      <c r="I92" s="140" t="s">
        <v>695</v>
      </c>
      <c r="J92" s="138">
        <f>'04'!D767</f>
        <v>0</v>
      </c>
      <c r="K92" s="141">
        <f>'04'!D75</f>
        <v>0</v>
      </c>
      <c r="L92" s="175" t="str">
        <f>'04'!$B$7</f>
        <v>04 RECEITA ARRECADADA 2016</v>
      </c>
    </row>
    <row r="93" spans="3:12" ht="15">
      <c r="C93" s="133">
        <v>3</v>
      </c>
      <c r="D93" s="129" t="s">
        <v>693</v>
      </c>
      <c r="E93" s="133">
        <f t="shared" si="1"/>
        <v>2016</v>
      </c>
      <c r="F93" s="129" t="s">
        <v>763</v>
      </c>
      <c r="G93" s="134" t="s">
        <v>210</v>
      </c>
      <c r="H93" s="130" t="s">
        <v>211</v>
      </c>
      <c r="I93" s="140" t="s">
        <v>695</v>
      </c>
      <c r="J93" s="138">
        <f>'04'!D768</f>
        <v>0</v>
      </c>
      <c r="K93" s="141">
        <f>'04'!D76</f>
        <v>0</v>
      </c>
      <c r="L93" s="175" t="str">
        <f>'04'!$B$7</f>
        <v>04 RECEITA ARRECADADA 2016</v>
      </c>
    </row>
    <row r="94" spans="3:12" ht="15">
      <c r="C94" s="133">
        <v>3</v>
      </c>
      <c r="D94" s="129" t="s">
        <v>693</v>
      </c>
      <c r="E94" s="133">
        <f t="shared" si="1"/>
        <v>2016</v>
      </c>
      <c r="F94" s="129" t="s">
        <v>764</v>
      </c>
      <c r="G94" s="134" t="s">
        <v>212</v>
      </c>
      <c r="H94" s="130" t="s">
        <v>213</v>
      </c>
      <c r="I94" s="140" t="s">
        <v>695</v>
      </c>
      <c r="J94" s="138">
        <f>'04'!D769</f>
        <v>0</v>
      </c>
      <c r="K94" s="141">
        <f>'04'!D77</f>
        <v>0</v>
      </c>
      <c r="L94" s="175" t="str">
        <f>'04'!$B$7</f>
        <v>04 RECEITA ARRECADADA 2016</v>
      </c>
    </row>
    <row r="95" spans="3:12" ht="15">
      <c r="C95" s="133">
        <v>3</v>
      </c>
      <c r="D95" s="129" t="s">
        <v>693</v>
      </c>
      <c r="E95" s="133">
        <f t="shared" si="1"/>
        <v>2016</v>
      </c>
      <c r="F95" s="129" t="s">
        <v>765</v>
      </c>
      <c r="G95" s="134" t="s">
        <v>214</v>
      </c>
      <c r="H95" s="130" t="s">
        <v>228</v>
      </c>
      <c r="I95" s="140" t="s">
        <v>695</v>
      </c>
      <c r="J95" s="138">
        <f>'04'!D770</f>
        <v>0</v>
      </c>
      <c r="K95" s="141">
        <f>'04'!D78</f>
        <v>0</v>
      </c>
      <c r="L95" s="175" t="str">
        <f>'04'!$B$7</f>
        <v>04 RECEITA ARRECADADA 2016</v>
      </c>
    </row>
    <row r="96" spans="3:12" ht="15">
      <c r="C96" s="133">
        <v>3</v>
      </c>
      <c r="D96" s="129" t="s">
        <v>693</v>
      </c>
      <c r="E96" s="133">
        <f t="shared" si="1"/>
        <v>2016</v>
      </c>
      <c r="F96" s="129" t="s">
        <v>766</v>
      </c>
      <c r="G96" s="134" t="s">
        <v>229</v>
      </c>
      <c r="H96" s="130" t="s">
        <v>230</v>
      </c>
      <c r="I96" s="140" t="s">
        <v>695</v>
      </c>
      <c r="J96" s="138">
        <f>'04'!D771</f>
        <v>0</v>
      </c>
      <c r="K96" s="141">
        <f>'04'!D79</f>
        <v>116510.78</v>
      </c>
      <c r="L96" s="175" t="str">
        <f>'04'!$B$7</f>
        <v>04 RECEITA ARRECADADA 2016</v>
      </c>
    </row>
    <row r="97" spans="3:12" ht="15">
      <c r="C97" s="133">
        <v>3</v>
      </c>
      <c r="D97" s="129" t="s">
        <v>693</v>
      </c>
      <c r="E97" s="133">
        <f t="shared" si="1"/>
        <v>2016</v>
      </c>
      <c r="F97" s="129" t="s">
        <v>767</v>
      </c>
      <c r="G97" s="134" t="s">
        <v>231</v>
      </c>
      <c r="H97" s="130" t="s">
        <v>232</v>
      </c>
      <c r="I97" s="140" t="s">
        <v>695</v>
      </c>
      <c r="J97" s="138">
        <f>'04'!D772</f>
        <v>0</v>
      </c>
      <c r="K97" s="141">
        <f>'04'!D80</f>
        <v>0</v>
      </c>
      <c r="L97" s="175" t="str">
        <f>'04'!$B$7</f>
        <v>04 RECEITA ARRECADADA 2016</v>
      </c>
    </row>
    <row r="98" spans="3:12" ht="15">
      <c r="C98" s="133">
        <v>3</v>
      </c>
      <c r="D98" s="129" t="s">
        <v>693</v>
      </c>
      <c r="E98" s="133">
        <f t="shared" si="1"/>
        <v>2016</v>
      </c>
      <c r="F98" s="129" t="s">
        <v>768</v>
      </c>
      <c r="G98" s="134" t="s">
        <v>233</v>
      </c>
      <c r="H98" s="130" t="s">
        <v>234</v>
      </c>
      <c r="I98" s="140" t="s">
        <v>695</v>
      </c>
      <c r="J98" s="138">
        <f>'04'!D773</f>
        <v>0</v>
      </c>
      <c r="K98" s="141">
        <f>'04'!D81</f>
        <v>3627139.58</v>
      </c>
      <c r="L98" s="175" t="str">
        <f>'04'!$B$7</f>
        <v>04 RECEITA ARRECADADA 2016</v>
      </c>
    </row>
    <row r="99" spans="3:12" ht="15">
      <c r="C99" s="133">
        <v>3</v>
      </c>
      <c r="D99" s="129" t="s">
        <v>693</v>
      </c>
      <c r="E99" s="133">
        <f t="shared" si="1"/>
        <v>2016</v>
      </c>
      <c r="F99" s="129" t="s">
        <v>769</v>
      </c>
      <c r="G99" s="134" t="s">
        <v>235</v>
      </c>
      <c r="H99" s="130" t="s">
        <v>1845</v>
      </c>
      <c r="I99" s="140" t="s">
        <v>695</v>
      </c>
      <c r="J99" s="138">
        <f>'04'!D774</f>
        <v>0</v>
      </c>
      <c r="K99" s="141">
        <f>'04'!D82</f>
        <v>439985.63</v>
      </c>
      <c r="L99" s="175" t="str">
        <f>'04'!$B$7</f>
        <v>04 RECEITA ARRECADADA 2016</v>
      </c>
    </row>
    <row r="100" spans="3:12" ht="15">
      <c r="C100" s="133">
        <v>3</v>
      </c>
      <c r="D100" s="129" t="s">
        <v>693</v>
      </c>
      <c r="E100" s="133">
        <f t="shared" si="1"/>
        <v>2016</v>
      </c>
      <c r="F100" s="129" t="s">
        <v>770</v>
      </c>
      <c r="G100" s="134" t="s">
        <v>237</v>
      </c>
      <c r="H100" s="130" t="s">
        <v>1863</v>
      </c>
      <c r="I100" s="140" t="s">
        <v>695</v>
      </c>
      <c r="J100" s="138">
        <f>'04'!D775</f>
        <v>0</v>
      </c>
      <c r="K100" s="141">
        <f>'04'!D83</f>
        <v>1474165.28</v>
      </c>
      <c r="L100" s="175" t="str">
        <f>'04'!$B$7</f>
        <v>04 RECEITA ARRECADADA 2016</v>
      </c>
    </row>
    <row r="101" spans="3:12" ht="15">
      <c r="C101" s="133">
        <v>3</v>
      </c>
      <c r="D101" s="129" t="s">
        <v>693</v>
      </c>
      <c r="E101" s="133">
        <f t="shared" si="1"/>
        <v>2016</v>
      </c>
      <c r="F101" s="129" t="s">
        <v>771</v>
      </c>
      <c r="G101" s="134" t="s">
        <v>56</v>
      </c>
      <c r="H101" s="130" t="s">
        <v>238</v>
      </c>
      <c r="I101" s="140" t="s">
        <v>695</v>
      </c>
      <c r="J101" s="138">
        <f>'04'!D776</f>
        <v>0</v>
      </c>
      <c r="K101" s="141">
        <f>'04'!D84</f>
        <v>659213.64</v>
      </c>
      <c r="L101" s="175" t="str">
        <f>'04'!$B$7</f>
        <v>04 RECEITA ARRECADADA 2016</v>
      </c>
    </row>
    <row r="102" spans="3:12" ht="15">
      <c r="C102" s="133">
        <v>3</v>
      </c>
      <c r="D102" s="129" t="s">
        <v>693</v>
      </c>
      <c r="E102" s="133">
        <f t="shared" si="1"/>
        <v>2016</v>
      </c>
      <c r="F102" s="129" t="s">
        <v>772</v>
      </c>
      <c r="G102" s="134" t="s">
        <v>57</v>
      </c>
      <c r="H102" s="130" t="s">
        <v>239</v>
      </c>
      <c r="I102" s="140" t="s">
        <v>695</v>
      </c>
      <c r="J102" s="138">
        <f>'04'!D777</f>
        <v>0</v>
      </c>
      <c r="K102" s="141">
        <f>'04'!D85</f>
        <v>814951.64</v>
      </c>
      <c r="L102" s="175" t="str">
        <f>'04'!$B$7</f>
        <v>04 RECEITA ARRECADADA 2016</v>
      </c>
    </row>
    <row r="103" spans="3:12" ht="15">
      <c r="C103" s="133">
        <v>3</v>
      </c>
      <c r="D103" s="129" t="s">
        <v>693</v>
      </c>
      <c r="E103" s="133">
        <f t="shared" si="1"/>
        <v>2016</v>
      </c>
      <c r="F103" s="129" t="s">
        <v>773</v>
      </c>
      <c r="G103" s="134" t="s">
        <v>240</v>
      </c>
      <c r="H103" s="130" t="s">
        <v>1846</v>
      </c>
      <c r="I103" s="140" t="s">
        <v>695</v>
      </c>
      <c r="J103" s="138">
        <f>'04'!D778</f>
        <v>0</v>
      </c>
      <c r="K103" s="141">
        <f>'04'!D86</f>
        <v>5632.24</v>
      </c>
      <c r="L103" s="175" t="str">
        <f>'04'!$B$7</f>
        <v>04 RECEITA ARRECADADA 2016</v>
      </c>
    </row>
    <row r="104" spans="3:12" ht="15">
      <c r="C104" s="133">
        <v>3</v>
      </c>
      <c r="D104" s="129" t="s">
        <v>693</v>
      </c>
      <c r="E104" s="133">
        <f t="shared" si="1"/>
        <v>2016</v>
      </c>
      <c r="F104" s="129" t="s">
        <v>774</v>
      </c>
      <c r="G104" s="134" t="s">
        <v>241</v>
      </c>
      <c r="H104" s="130" t="s">
        <v>242</v>
      </c>
      <c r="I104" s="140" t="s">
        <v>695</v>
      </c>
      <c r="J104" s="138">
        <f>'04'!D779</f>
        <v>0</v>
      </c>
      <c r="K104" s="141">
        <f>'04'!D87</f>
        <v>0</v>
      </c>
      <c r="L104" s="175" t="str">
        <f>'04'!$B$7</f>
        <v>04 RECEITA ARRECADADA 2016</v>
      </c>
    </row>
    <row r="105" spans="3:12" ht="15">
      <c r="C105" s="133">
        <v>3</v>
      </c>
      <c r="D105" s="129" t="s">
        <v>693</v>
      </c>
      <c r="E105" s="133">
        <f t="shared" si="1"/>
        <v>2016</v>
      </c>
      <c r="F105" s="129" t="s">
        <v>775</v>
      </c>
      <c r="G105" s="134" t="s">
        <v>243</v>
      </c>
      <c r="H105" s="130" t="s">
        <v>244</v>
      </c>
      <c r="I105" s="140" t="s">
        <v>695</v>
      </c>
      <c r="J105" s="138">
        <f>'04'!D780</f>
        <v>0</v>
      </c>
      <c r="K105" s="141">
        <f>'04'!D88</f>
        <v>1165890.75</v>
      </c>
      <c r="L105" s="175" t="str">
        <f>'04'!$B$7</f>
        <v>04 RECEITA ARRECADADA 2016</v>
      </c>
    </row>
    <row r="106" spans="3:12" ht="15">
      <c r="C106" s="133">
        <v>3</v>
      </c>
      <c r="D106" s="129" t="s">
        <v>693</v>
      </c>
      <c r="E106" s="133">
        <f t="shared" si="1"/>
        <v>2016</v>
      </c>
      <c r="F106" s="129" t="s">
        <v>776</v>
      </c>
      <c r="G106" s="134" t="s">
        <v>424</v>
      </c>
      <c r="H106" s="130" t="s">
        <v>97</v>
      </c>
      <c r="I106" s="140" t="s">
        <v>695</v>
      </c>
      <c r="J106" s="138">
        <f>'04'!D781</f>
        <v>0</v>
      </c>
      <c r="K106" s="141">
        <f>'04'!D89</f>
        <v>0</v>
      </c>
      <c r="L106" s="175" t="str">
        <f>'04'!$B$7</f>
        <v>04 RECEITA ARRECADADA 2016</v>
      </c>
    </row>
    <row r="107" spans="3:12" ht="15">
      <c r="C107" s="133">
        <v>3</v>
      </c>
      <c r="D107" s="129" t="s">
        <v>693</v>
      </c>
      <c r="E107" s="133">
        <f t="shared" si="1"/>
        <v>2016</v>
      </c>
      <c r="F107" s="129" t="s">
        <v>777</v>
      </c>
      <c r="G107" s="134" t="s">
        <v>425</v>
      </c>
      <c r="H107" s="130" t="s">
        <v>239</v>
      </c>
      <c r="I107" s="140" t="s">
        <v>695</v>
      </c>
      <c r="J107" s="138">
        <f>'04'!D782</f>
        <v>0</v>
      </c>
      <c r="K107" s="141">
        <f>'04'!D90</f>
        <v>1165890.75</v>
      </c>
      <c r="L107" s="175" t="str">
        <f>'04'!$B$7</f>
        <v>04 RECEITA ARRECADADA 2016</v>
      </c>
    </row>
    <row r="108" spans="3:12" ht="15">
      <c r="C108" s="133">
        <v>3</v>
      </c>
      <c r="D108" s="129" t="s">
        <v>693</v>
      </c>
      <c r="E108" s="133">
        <f t="shared" si="1"/>
        <v>2016</v>
      </c>
      <c r="F108" s="129" t="s">
        <v>778</v>
      </c>
      <c r="G108" s="134" t="s">
        <v>245</v>
      </c>
      <c r="H108" s="130" t="s">
        <v>246</v>
      </c>
      <c r="I108" s="140" t="s">
        <v>695</v>
      </c>
      <c r="J108" s="138">
        <f>'04'!D783</f>
        <v>0</v>
      </c>
      <c r="K108" s="141">
        <f>'04'!D91</f>
        <v>2825124.4899999998</v>
      </c>
      <c r="L108" s="175" t="str">
        <f>'04'!$B$7</f>
        <v>04 RECEITA ARRECADADA 2016</v>
      </c>
    </row>
    <row r="109" spans="3:12" ht="15">
      <c r="C109" s="133">
        <v>3</v>
      </c>
      <c r="D109" s="129" t="s">
        <v>693</v>
      </c>
      <c r="E109" s="133">
        <f t="shared" si="1"/>
        <v>2016</v>
      </c>
      <c r="F109" s="129" t="s">
        <v>779</v>
      </c>
      <c r="G109" s="134" t="s">
        <v>247</v>
      </c>
      <c r="H109" s="130" t="s">
        <v>248</v>
      </c>
      <c r="I109" s="140" t="s">
        <v>695</v>
      </c>
      <c r="J109" s="138">
        <f>'04'!D784</f>
        <v>0</v>
      </c>
      <c r="K109" s="141">
        <f>'04'!D92</f>
        <v>2799572.96</v>
      </c>
      <c r="L109" s="175" t="str">
        <f>'04'!$B$7</f>
        <v>04 RECEITA ARRECADADA 2016</v>
      </c>
    </row>
    <row r="110" spans="3:12" ht="15">
      <c r="C110" s="133">
        <v>3</v>
      </c>
      <c r="D110" s="129" t="s">
        <v>693</v>
      </c>
      <c r="E110" s="133">
        <f t="shared" si="1"/>
        <v>2016</v>
      </c>
      <c r="F110" s="129" t="s">
        <v>780</v>
      </c>
      <c r="G110" s="134" t="s">
        <v>249</v>
      </c>
      <c r="H110" s="130" t="s">
        <v>250</v>
      </c>
      <c r="I110" s="140" t="s">
        <v>695</v>
      </c>
      <c r="J110" s="138">
        <f>'04'!D785</f>
        <v>0</v>
      </c>
      <c r="K110" s="141">
        <f>'04'!D93</f>
        <v>2607477.85</v>
      </c>
      <c r="L110" s="175" t="str">
        <f>'04'!$B$7</f>
        <v>04 RECEITA ARRECADADA 2016</v>
      </c>
    </row>
    <row r="111" spans="3:12" ht="15">
      <c r="C111" s="133">
        <v>3</v>
      </c>
      <c r="D111" s="129" t="s">
        <v>693</v>
      </c>
      <c r="E111" s="133">
        <f t="shared" si="1"/>
        <v>2016</v>
      </c>
      <c r="F111" s="129" t="s">
        <v>781</v>
      </c>
      <c r="G111" s="134" t="s">
        <v>251</v>
      </c>
      <c r="H111" s="130" t="s">
        <v>252</v>
      </c>
      <c r="I111" s="140" t="s">
        <v>695</v>
      </c>
      <c r="J111" s="138">
        <f>'04'!D786</f>
        <v>0</v>
      </c>
      <c r="K111" s="141">
        <f>'04'!D94</f>
        <v>187745.02</v>
      </c>
      <c r="L111" s="175" t="str">
        <f>'04'!$B$7</f>
        <v>04 RECEITA ARRECADADA 2016</v>
      </c>
    </row>
    <row r="112" spans="3:12" ht="15">
      <c r="C112" s="133">
        <v>3</v>
      </c>
      <c r="D112" s="129" t="s">
        <v>693</v>
      </c>
      <c r="E112" s="133">
        <f t="shared" si="1"/>
        <v>2016</v>
      </c>
      <c r="F112" s="129" t="s">
        <v>782</v>
      </c>
      <c r="G112" s="134" t="s">
        <v>253</v>
      </c>
      <c r="H112" s="130" t="s">
        <v>254</v>
      </c>
      <c r="I112" s="140" t="s">
        <v>695</v>
      </c>
      <c r="J112" s="138">
        <f>'04'!D787</f>
        <v>0</v>
      </c>
      <c r="K112" s="141">
        <f>'04'!D95</f>
        <v>4350.09</v>
      </c>
      <c r="L112" s="175" t="str">
        <f>'04'!$B$7</f>
        <v>04 RECEITA ARRECADADA 2016</v>
      </c>
    </row>
    <row r="113" spans="3:12" ht="15">
      <c r="C113" s="133">
        <v>3</v>
      </c>
      <c r="D113" s="129" t="s">
        <v>693</v>
      </c>
      <c r="E113" s="133">
        <f t="shared" si="1"/>
        <v>2016</v>
      </c>
      <c r="F113" s="129" t="s">
        <v>783</v>
      </c>
      <c r="G113" s="134" t="s">
        <v>255</v>
      </c>
      <c r="H113" s="130" t="s">
        <v>256</v>
      </c>
      <c r="I113" s="140" t="s">
        <v>695</v>
      </c>
      <c r="J113" s="138">
        <f>'04'!D788</f>
        <v>0</v>
      </c>
      <c r="K113" s="141">
        <f>'04'!D96</f>
        <v>0</v>
      </c>
      <c r="L113" s="175" t="str">
        <f>'04'!$B$7</f>
        <v>04 RECEITA ARRECADADA 2016</v>
      </c>
    </row>
    <row r="114" spans="3:12" ht="15">
      <c r="C114" s="133">
        <v>3</v>
      </c>
      <c r="D114" s="129" t="s">
        <v>693</v>
      </c>
      <c r="E114" s="133">
        <f t="shared" si="1"/>
        <v>2016</v>
      </c>
      <c r="F114" s="129" t="s">
        <v>784</v>
      </c>
      <c r="G114" s="134" t="s">
        <v>257</v>
      </c>
      <c r="H114" s="130" t="s">
        <v>258</v>
      </c>
      <c r="I114" s="140" t="s">
        <v>695</v>
      </c>
      <c r="J114" s="138">
        <f>'04'!D789</f>
        <v>0</v>
      </c>
      <c r="K114" s="141">
        <f>'04'!D97</f>
        <v>0</v>
      </c>
      <c r="L114" s="175" t="str">
        <f>'04'!$B$7</f>
        <v>04 RECEITA ARRECADADA 2016</v>
      </c>
    </row>
    <row r="115" spans="3:12" ht="15">
      <c r="C115" s="133">
        <v>3</v>
      </c>
      <c r="D115" s="129" t="s">
        <v>693</v>
      </c>
      <c r="E115" s="133">
        <f t="shared" si="1"/>
        <v>2016</v>
      </c>
      <c r="F115" s="129" t="s">
        <v>785</v>
      </c>
      <c r="G115" s="134" t="s">
        <v>259</v>
      </c>
      <c r="H115" s="130" t="s">
        <v>260</v>
      </c>
      <c r="I115" s="140" t="s">
        <v>695</v>
      </c>
      <c r="J115" s="138">
        <f>'04'!D790</f>
        <v>0</v>
      </c>
      <c r="K115" s="141">
        <f>'04'!D98</f>
        <v>0</v>
      </c>
      <c r="L115" s="175" t="str">
        <f>'04'!$B$7</f>
        <v>04 RECEITA ARRECADADA 2016</v>
      </c>
    </row>
    <row r="116" spans="3:12" ht="15">
      <c r="C116" s="133">
        <v>3</v>
      </c>
      <c r="D116" s="129" t="s">
        <v>693</v>
      </c>
      <c r="E116" s="133">
        <f t="shared" si="1"/>
        <v>2016</v>
      </c>
      <c r="F116" s="129" t="s">
        <v>786</v>
      </c>
      <c r="G116" s="134" t="s">
        <v>261</v>
      </c>
      <c r="H116" s="130" t="s">
        <v>262</v>
      </c>
      <c r="I116" s="140" t="s">
        <v>695</v>
      </c>
      <c r="J116" s="138">
        <f>'04'!D791</f>
        <v>0</v>
      </c>
      <c r="K116" s="141">
        <f>'04'!D99</f>
        <v>0</v>
      </c>
      <c r="L116" s="175" t="str">
        <f>'04'!$B$7</f>
        <v>04 RECEITA ARRECADADA 2016</v>
      </c>
    </row>
    <row r="117" spans="3:12" ht="15">
      <c r="C117" s="133">
        <v>3</v>
      </c>
      <c r="D117" s="129" t="s">
        <v>693</v>
      </c>
      <c r="E117" s="133">
        <f t="shared" si="1"/>
        <v>2016</v>
      </c>
      <c r="F117" s="129" t="s">
        <v>787</v>
      </c>
      <c r="G117" s="134" t="s">
        <v>263</v>
      </c>
      <c r="H117" s="130" t="s">
        <v>264</v>
      </c>
      <c r="I117" s="140" t="s">
        <v>695</v>
      </c>
      <c r="J117" s="138">
        <f>'04'!D792</f>
        <v>0</v>
      </c>
      <c r="K117" s="141">
        <f>'04'!D100</f>
        <v>0</v>
      </c>
      <c r="L117" s="175" t="str">
        <f>'04'!$B$7</f>
        <v>04 RECEITA ARRECADADA 2016</v>
      </c>
    </row>
    <row r="118" spans="3:12" ht="15">
      <c r="C118" s="133">
        <v>3</v>
      </c>
      <c r="D118" s="129" t="s">
        <v>693</v>
      </c>
      <c r="E118" s="133">
        <f t="shared" si="1"/>
        <v>2016</v>
      </c>
      <c r="F118" s="129" t="s">
        <v>788</v>
      </c>
      <c r="G118" s="134" t="s">
        <v>265</v>
      </c>
      <c r="H118" s="130" t="s">
        <v>266</v>
      </c>
      <c r="I118" s="140" t="s">
        <v>695</v>
      </c>
      <c r="J118" s="138">
        <f>'04'!D793</f>
        <v>0</v>
      </c>
      <c r="K118" s="141">
        <f>'04'!D101</f>
        <v>0</v>
      </c>
      <c r="L118" s="175" t="str">
        <f>'04'!$B$7</f>
        <v>04 RECEITA ARRECADADA 2016</v>
      </c>
    </row>
    <row r="119" spans="3:12" ht="15">
      <c r="C119" s="133">
        <v>3</v>
      </c>
      <c r="D119" s="129" t="s">
        <v>693</v>
      </c>
      <c r="E119" s="133">
        <f t="shared" si="1"/>
        <v>2016</v>
      </c>
      <c r="F119" s="129" t="s">
        <v>789</v>
      </c>
      <c r="G119" s="134" t="s">
        <v>267</v>
      </c>
      <c r="H119" s="130" t="s">
        <v>268</v>
      </c>
      <c r="I119" s="140" t="s">
        <v>695</v>
      </c>
      <c r="J119" s="138">
        <f>'04'!D794</f>
        <v>0</v>
      </c>
      <c r="K119" s="141">
        <f>'04'!D102</f>
        <v>0</v>
      </c>
      <c r="L119" s="175" t="str">
        <f>'04'!$B$7</f>
        <v>04 RECEITA ARRECADADA 2016</v>
      </c>
    </row>
    <row r="120" spans="3:12" ht="15">
      <c r="C120" s="133">
        <v>3</v>
      </c>
      <c r="D120" s="129" t="s">
        <v>693</v>
      </c>
      <c r="E120" s="133">
        <f t="shared" si="1"/>
        <v>2016</v>
      </c>
      <c r="F120" s="129" t="s">
        <v>790</v>
      </c>
      <c r="G120" s="134" t="s">
        <v>269</v>
      </c>
      <c r="H120" s="130" t="s">
        <v>270</v>
      </c>
      <c r="I120" s="140" t="s">
        <v>695</v>
      </c>
      <c r="J120" s="138">
        <f>'04'!D795</f>
        <v>0</v>
      </c>
      <c r="K120" s="141">
        <f>'04'!D103</f>
        <v>0</v>
      </c>
      <c r="L120" s="175" t="str">
        <f>'04'!$B$7</f>
        <v>04 RECEITA ARRECADADA 2016</v>
      </c>
    </row>
    <row r="121" spans="3:12" ht="15">
      <c r="C121" s="133">
        <v>3</v>
      </c>
      <c r="D121" s="129" t="s">
        <v>693</v>
      </c>
      <c r="E121" s="133">
        <f t="shared" si="1"/>
        <v>2016</v>
      </c>
      <c r="F121" s="129" t="s">
        <v>791</v>
      </c>
      <c r="G121" s="134" t="s">
        <v>271</v>
      </c>
      <c r="H121" s="130" t="s">
        <v>242</v>
      </c>
      <c r="I121" s="140" t="s">
        <v>695</v>
      </c>
      <c r="J121" s="138">
        <f>'04'!D796</f>
        <v>0</v>
      </c>
      <c r="K121" s="141">
        <f>'04'!D104</f>
        <v>0</v>
      </c>
      <c r="L121" s="175" t="str">
        <f>'04'!$B$7</f>
        <v>04 RECEITA ARRECADADA 2016</v>
      </c>
    </row>
    <row r="122" spans="3:12" ht="15">
      <c r="C122" s="133">
        <v>3</v>
      </c>
      <c r="D122" s="129" t="s">
        <v>693</v>
      </c>
      <c r="E122" s="133">
        <f t="shared" si="1"/>
        <v>2016</v>
      </c>
      <c r="F122" s="129" t="s">
        <v>792</v>
      </c>
      <c r="G122" s="134" t="s">
        <v>272</v>
      </c>
      <c r="H122" s="130" t="s">
        <v>273</v>
      </c>
      <c r="I122" s="140" t="s">
        <v>695</v>
      </c>
      <c r="J122" s="138">
        <f>'04'!D797</f>
        <v>0</v>
      </c>
      <c r="K122" s="141">
        <f>'04'!D105</f>
        <v>25551.53</v>
      </c>
      <c r="L122" s="175" t="str">
        <f>'04'!$B$7</f>
        <v>04 RECEITA ARRECADADA 2016</v>
      </c>
    </row>
    <row r="123" spans="3:12" ht="15">
      <c r="C123" s="133">
        <v>3</v>
      </c>
      <c r="D123" s="129" t="s">
        <v>693</v>
      </c>
      <c r="E123" s="133">
        <f t="shared" si="1"/>
        <v>2016</v>
      </c>
      <c r="F123" s="129" t="s">
        <v>793</v>
      </c>
      <c r="G123" s="134" t="s">
        <v>274</v>
      </c>
      <c r="H123" s="130" t="s">
        <v>275</v>
      </c>
      <c r="I123" s="140" t="s">
        <v>695</v>
      </c>
      <c r="J123" s="138">
        <f>'04'!D798</f>
        <v>0</v>
      </c>
      <c r="K123" s="141">
        <f>'04'!D106</f>
        <v>0</v>
      </c>
      <c r="L123" s="175" t="str">
        <f>'04'!$B$7</f>
        <v>04 RECEITA ARRECADADA 2016</v>
      </c>
    </row>
    <row r="124" spans="3:12" ht="15">
      <c r="C124" s="133">
        <v>3</v>
      </c>
      <c r="D124" s="129" t="s">
        <v>693</v>
      </c>
      <c r="E124" s="133">
        <f t="shared" si="1"/>
        <v>2016</v>
      </c>
      <c r="F124" s="129" t="s">
        <v>794</v>
      </c>
      <c r="G124" s="134" t="s">
        <v>276</v>
      </c>
      <c r="H124" s="130" t="s">
        <v>1847</v>
      </c>
      <c r="I124" s="140" t="s">
        <v>695</v>
      </c>
      <c r="J124" s="138">
        <f>'04'!D799</f>
        <v>0</v>
      </c>
      <c r="K124" s="141">
        <f>'04'!D107</f>
        <v>0</v>
      </c>
      <c r="L124" s="175" t="str">
        <f>'04'!$B$7</f>
        <v>04 RECEITA ARRECADADA 2016</v>
      </c>
    </row>
    <row r="125" spans="3:12" ht="15">
      <c r="C125" s="133">
        <v>3</v>
      </c>
      <c r="D125" s="129" t="s">
        <v>693</v>
      </c>
      <c r="E125" s="133">
        <f t="shared" si="1"/>
        <v>2016</v>
      </c>
      <c r="F125" s="129" t="s">
        <v>795</v>
      </c>
      <c r="G125" s="134" t="s">
        <v>278</v>
      </c>
      <c r="H125" s="130" t="s">
        <v>242</v>
      </c>
      <c r="I125" s="140" t="s">
        <v>695</v>
      </c>
      <c r="J125" s="138">
        <f>'04'!D800</f>
        <v>0</v>
      </c>
      <c r="K125" s="141">
        <f>'04'!D108</f>
        <v>0</v>
      </c>
      <c r="L125" s="175" t="str">
        <f>'04'!$B$7</f>
        <v>04 RECEITA ARRECADADA 2016</v>
      </c>
    </row>
    <row r="126" spans="3:12" ht="15">
      <c r="C126" s="133">
        <v>3</v>
      </c>
      <c r="D126" s="129" t="s">
        <v>693</v>
      </c>
      <c r="E126" s="133">
        <f t="shared" si="1"/>
        <v>2016</v>
      </c>
      <c r="F126" s="129" t="s">
        <v>796</v>
      </c>
      <c r="G126" s="134" t="s">
        <v>279</v>
      </c>
      <c r="H126" s="130" t="s">
        <v>280</v>
      </c>
      <c r="I126" s="140" t="s">
        <v>695</v>
      </c>
      <c r="J126" s="138">
        <f>'04'!D801</f>
        <v>0</v>
      </c>
      <c r="K126" s="141">
        <f>'04'!D109</f>
        <v>0</v>
      </c>
      <c r="L126" s="175" t="str">
        <f>'04'!$B$7</f>
        <v>04 RECEITA ARRECADADA 2016</v>
      </c>
    </row>
    <row r="127" spans="3:12" ht="15">
      <c r="C127" s="133">
        <v>3</v>
      </c>
      <c r="D127" s="129" t="s">
        <v>693</v>
      </c>
      <c r="E127" s="133">
        <f t="shared" si="1"/>
        <v>2016</v>
      </c>
      <c r="F127" s="129" t="s">
        <v>797</v>
      </c>
      <c r="G127" s="134" t="s">
        <v>281</v>
      </c>
      <c r="H127" s="130" t="s">
        <v>282</v>
      </c>
      <c r="I127" s="140" t="s">
        <v>695</v>
      </c>
      <c r="J127" s="138">
        <f>'04'!D802</f>
        <v>0</v>
      </c>
      <c r="K127" s="141">
        <f>'04'!D110</f>
        <v>14316552.21</v>
      </c>
      <c r="L127" s="175" t="str">
        <f>'04'!$B$7</f>
        <v>04 RECEITA ARRECADADA 2016</v>
      </c>
    </row>
    <row r="128" spans="3:12" ht="15">
      <c r="C128" s="133">
        <v>3</v>
      </c>
      <c r="D128" s="129" t="s">
        <v>693</v>
      </c>
      <c r="E128" s="133">
        <f t="shared" si="1"/>
        <v>2016</v>
      </c>
      <c r="F128" s="129" t="s">
        <v>798</v>
      </c>
      <c r="G128" s="134" t="s">
        <v>283</v>
      </c>
      <c r="H128" s="130" t="s">
        <v>284</v>
      </c>
      <c r="I128" s="140" t="s">
        <v>695</v>
      </c>
      <c r="J128" s="138">
        <f>'04'!D803</f>
        <v>0</v>
      </c>
      <c r="K128" s="141">
        <f>'04'!D111</f>
        <v>12419656.99</v>
      </c>
      <c r="L128" s="175" t="str">
        <f>'04'!$B$7</f>
        <v>04 RECEITA ARRECADADA 2016</v>
      </c>
    </row>
    <row r="129" spans="3:12" ht="15">
      <c r="C129" s="133">
        <v>3</v>
      </c>
      <c r="D129" s="129" t="s">
        <v>693</v>
      </c>
      <c r="E129" s="133">
        <f t="shared" si="1"/>
        <v>2016</v>
      </c>
      <c r="F129" s="129" t="s">
        <v>799</v>
      </c>
      <c r="G129" s="134" t="s">
        <v>285</v>
      </c>
      <c r="H129" s="130" t="s">
        <v>286</v>
      </c>
      <c r="I129" s="140" t="s">
        <v>695</v>
      </c>
      <c r="J129" s="138">
        <f>'04'!D804</f>
        <v>0</v>
      </c>
      <c r="K129" s="141">
        <f>'04'!D112</f>
        <v>1896895.22</v>
      </c>
      <c r="L129" s="175" t="str">
        <f>'04'!$B$7</f>
        <v>04 RECEITA ARRECADADA 2016</v>
      </c>
    </row>
    <row r="130" spans="3:12" ht="15">
      <c r="C130" s="133">
        <v>3</v>
      </c>
      <c r="D130" s="129" t="s">
        <v>693</v>
      </c>
      <c r="E130" s="133">
        <f t="shared" si="1"/>
        <v>2016</v>
      </c>
      <c r="F130" s="129" t="s">
        <v>800</v>
      </c>
      <c r="G130" s="134" t="s">
        <v>287</v>
      </c>
      <c r="H130" s="130" t="s">
        <v>288</v>
      </c>
      <c r="I130" s="140" t="s">
        <v>695</v>
      </c>
      <c r="J130" s="138">
        <f>'04'!D805</f>
        <v>0</v>
      </c>
      <c r="K130" s="141">
        <f>'04'!D113</f>
        <v>0</v>
      </c>
      <c r="L130" s="175" t="str">
        <f>'04'!$B$7</f>
        <v>04 RECEITA ARRECADADA 2016</v>
      </c>
    </row>
    <row r="131" spans="3:12" ht="15">
      <c r="C131" s="133">
        <v>3</v>
      </c>
      <c r="D131" s="129" t="s">
        <v>693</v>
      </c>
      <c r="E131" s="133">
        <f t="shared" si="1"/>
        <v>2016</v>
      </c>
      <c r="F131" s="129" t="s">
        <v>801</v>
      </c>
      <c r="G131" s="134" t="s">
        <v>289</v>
      </c>
      <c r="H131" s="130" t="s">
        <v>290</v>
      </c>
      <c r="I131" s="140" t="s">
        <v>695</v>
      </c>
      <c r="J131" s="138">
        <f>'04'!D806</f>
        <v>0</v>
      </c>
      <c r="K131" s="141">
        <f>'04'!D114</f>
        <v>0</v>
      </c>
      <c r="L131" s="175" t="str">
        <f>'04'!$B$7</f>
        <v>04 RECEITA ARRECADADA 2016</v>
      </c>
    </row>
    <row r="132" spans="3:12" ht="15">
      <c r="C132" s="133">
        <v>3</v>
      </c>
      <c r="D132" s="129" t="s">
        <v>693</v>
      </c>
      <c r="E132" s="133">
        <f t="shared" si="1"/>
        <v>2016</v>
      </c>
      <c r="F132" s="129" t="s">
        <v>802</v>
      </c>
      <c r="G132" s="134" t="s">
        <v>291</v>
      </c>
      <c r="H132" s="130" t="s">
        <v>292</v>
      </c>
      <c r="I132" s="140" t="s">
        <v>695</v>
      </c>
      <c r="J132" s="138">
        <f>'04'!D807</f>
        <v>0</v>
      </c>
      <c r="K132" s="141">
        <f>'04'!D115</f>
        <v>0</v>
      </c>
      <c r="L132" s="175" t="str">
        <f>'04'!$B$7</f>
        <v>04 RECEITA ARRECADADA 2016</v>
      </c>
    </row>
    <row r="133" spans="3:12" ht="15">
      <c r="C133" s="133">
        <v>3</v>
      </c>
      <c r="D133" s="129" t="s">
        <v>693</v>
      </c>
      <c r="E133" s="133">
        <f t="shared" si="1"/>
        <v>2016</v>
      </c>
      <c r="F133" s="129" t="s">
        <v>803</v>
      </c>
      <c r="G133" s="134" t="s">
        <v>293</v>
      </c>
      <c r="H133" s="130" t="s">
        <v>294</v>
      </c>
      <c r="I133" s="140" t="s">
        <v>695</v>
      </c>
      <c r="J133" s="138">
        <f>'04'!D808</f>
        <v>0</v>
      </c>
      <c r="K133" s="141">
        <f>'04'!D116</f>
        <v>0</v>
      </c>
      <c r="L133" s="175" t="str">
        <f>'04'!$B$7</f>
        <v>04 RECEITA ARRECADADA 2016</v>
      </c>
    </row>
    <row r="134" spans="3:12" ht="15">
      <c r="C134" s="133">
        <v>3</v>
      </c>
      <c r="D134" s="129" t="s">
        <v>693</v>
      </c>
      <c r="E134" s="133">
        <f t="shared" si="1"/>
        <v>2016</v>
      </c>
      <c r="F134" s="129" t="s">
        <v>804</v>
      </c>
      <c r="G134" s="134" t="s">
        <v>0</v>
      </c>
      <c r="H134" s="130" t="s">
        <v>1</v>
      </c>
      <c r="I134" s="140" t="s">
        <v>695</v>
      </c>
      <c r="J134" s="138">
        <f>'04'!D809</f>
        <v>0</v>
      </c>
      <c r="K134" s="141">
        <f>'04'!D117</f>
        <v>0</v>
      </c>
      <c r="L134" s="175" t="str">
        <f>'04'!$B$7</f>
        <v>04 RECEITA ARRECADADA 2016</v>
      </c>
    </row>
    <row r="135" spans="3:12" ht="15">
      <c r="C135" s="133">
        <v>3</v>
      </c>
      <c r="D135" s="129" t="s">
        <v>693</v>
      </c>
      <c r="E135" s="133">
        <f aca="true" t="shared" si="2" ref="E135:E198">E134</f>
        <v>2016</v>
      </c>
      <c r="F135" s="129" t="s">
        <v>805</v>
      </c>
      <c r="G135" s="134" t="s">
        <v>2</v>
      </c>
      <c r="H135" s="130" t="s">
        <v>3</v>
      </c>
      <c r="I135" s="140" t="s">
        <v>695</v>
      </c>
      <c r="J135" s="138">
        <f>'04'!D810</f>
        <v>0</v>
      </c>
      <c r="K135" s="141">
        <f>'04'!D118</f>
        <v>0</v>
      </c>
      <c r="L135" s="175" t="str">
        <f>'04'!$B$7</f>
        <v>04 RECEITA ARRECADADA 2016</v>
      </c>
    </row>
    <row r="136" spans="3:12" ht="15">
      <c r="C136" s="133">
        <v>3</v>
      </c>
      <c r="D136" s="129" t="s">
        <v>693</v>
      </c>
      <c r="E136" s="133">
        <f t="shared" si="2"/>
        <v>2016</v>
      </c>
      <c r="F136" s="129" t="s">
        <v>806</v>
      </c>
      <c r="G136" s="134" t="s">
        <v>4</v>
      </c>
      <c r="H136" s="130" t="s">
        <v>5</v>
      </c>
      <c r="I136" s="140" t="s">
        <v>695</v>
      </c>
      <c r="J136" s="138">
        <f>'04'!D811</f>
        <v>0</v>
      </c>
      <c r="K136" s="141">
        <f>'04'!D119</f>
        <v>0</v>
      </c>
      <c r="L136" s="175" t="str">
        <f>'04'!$B$7</f>
        <v>04 RECEITA ARRECADADA 2016</v>
      </c>
    </row>
    <row r="137" spans="3:12" ht="15">
      <c r="C137" s="133">
        <v>3</v>
      </c>
      <c r="D137" s="129" t="s">
        <v>693</v>
      </c>
      <c r="E137" s="133">
        <f t="shared" si="2"/>
        <v>2016</v>
      </c>
      <c r="F137" s="129" t="s">
        <v>807</v>
      </c>
      <c r="G137" s="134" t="s">
        <v>6</v>
      </c>
      <c r="H137" s="130" t="s">
        <v>7</v>
      </c>
      <c r="I137" s="140" t="s">
        <v>695</v>
      </c>
      <c r="J137" s="138">
        <f>'04'!D812</f>
        <v>0</v>
      </c>
      <c r="K137" s="141">
        <f>'04'!D120</f>
        <v>0</v>
      </c>
      <c r="L137" s="175" t="str">
        <f>'04'!$B$7</f>
        <v>04 RECEITA ARRECADADA 2016</v>
      </c>
    </row>
    <row r="138" spans="3:12" ht="15">
      <c r="C138" s="133">
        <v>3</v>
      </c>
      <c r="D138" s="129" t="s">
        <v>693</v>
      </c>
      <c r="E138" s="133">
        <f t="shared" si="2"/>
        <v>2016</v>
      </c>
      <c r="F138" s="129" t="s">
        <v>808</v>
      </c>
      <c r="G138" s="134" t="s">
        <v>8</v>
      </c>
      <c r="H138" s="130" t="s">
        <v>9</v>
      </c>
      <c r="I138" s="140" t="s">
        <v>695</v>
      </c>
      <c r="J138" s="138">
        <f>'04'!D813</f>
        <v>0</v>
      </c>
      <c r="K138" s="141">
        <f>'04'!D121</f>
        <v>0</v>
      </c>
      <c r="L138" s="175" t="str">
        <f>'04'!$B$7</f>
        <v>04 RECEITA ARRECADADA 2016</v>
      </c>
    </row>
    <row r="139" spans="3:12" ht="15">
      <c r="C139" s="133">
        <v>3</v>
      </c>
      <c r="D139" s="129" t="s">
        <v>693</v>
      </c>
      <c r="E139" s="133">
        <f t="shared" si="2"/>
        <v>2016</v>
      </c>
      <c r="F139" s="129" t="s">
        <v>809</v>
      </c>
      <c r="G139" s="134" t="s">
        <v>10</v>
      </c>
      <c r="H139" s="130" t="s">
        <v>11</v>
      </c>
      <c r="I139" s="140" t="s">
        <v>695</v>
      </c>
      <c r="J139" s="138">
        <f>'04'!D814</f>
        <v>0</v>
      </c>
      <c r="K139" s="141">
        <f>'04'!D122</f>
        <v>0</v>
      </c>
      <c r="L139" s="175" t="str">
        <f>'04'!$B$7</f>
        <v>04 RECEITA ARRECADADA 2016</v>
      </c>
    </row>
    <row r="140" spans="3:12" ht="15">
      <c r="C140" s="133">
        <v>3</v>
      </c>
      <c r="D140" s="129" t="s">
        <v>693</v>
      </c>
      <c r="E140" s="133">
        <f t="shared" si="2"/>
        <v>2016</v>
      </c>
      <c r="F140" s="129" t="s">
        <v>810</v>
      </c>
      <c r="G140" s="134" t="s">
        <v>12</v>
      </c>
      <c r="H140" s="130" t="s">
        <v>13</v>
      </c>
      <c r="I140" s="140" t="s">
        <v>695</v>
      </c>
      <c r="J140" s="138">
        <f>'04'!D815</f>
        <v>0</v>
      </c>
      <c r="K140" s="141">
        <f>'04'!D123</f>
        <v>0</v>
      </c>
      <c r="L140" s="175" t="str">
        <f>'04'!$B$7</f>
        <v>04 RECEITA ARRECADADA 2016</v>
      </c>
    </row>
    <row r="141" spans="3:12" ht="15">
      <c r="C141" s="133">
        <v>3</v>
      </c>
      <c r="D141" s="129" t="s">
        <v>693</v>
      </c>
      <c r="E141" s="133">
        <f t="shared" si="2"/>
        <v>2016</v>
      </c>
      <c r="F141" s="129" t="s">
        <v>811</v>
      </c>
      <c r="G141" s="134" t="s">
        <v>14</v>
      </c>
      <c r="H141" s="130" t="s">
        <v>15</v>
      </c>
      <c r="I141" s="140" t="s">
        <v>695</v>
      </c>
      <c r="J141" s="138">
        <f>'04'!D816</f>
        <v>0</v>
      </c>
      <c r="K141" s="141">
        <f>'04'!D124</f>
        <v>0</v>
      </c>
      <c r="L141" s="175" t="str">
        <f>'04'!$B$7</f>
        <v>04 RECEITA ARRECADADA 2016</v>
      </c>
    </row>
    <row r="142" spans="3:12" ht="15">
      <c r="C142" s="133">
        <v>3</v>
      </c>
      <c r="D142" s="129" t="s">
        <v>693</v>
      </c>
      <c r="E142" s="133">
        <f t="shared" si="2"/>
        <v>2016</v>
      </c>
      <c r="F142" s="129" t="s">
        <v>812</v>
      </c>
      <c r="G142" s="134" t="s">
        <v>16</v>
      </c>
      <c r="H142" s="130" t="s">
        <v>17</v>
      </c>
      <c r="I142" s="140" t="s">
        <v>695</v>
      </c>
      <c r="J142" s="138">
        <f>'04'!D817</f>
        <v>0</v>
      </c>
      <c r="K142" s="141">
        <f>'04'!D125</f>
        <v>0</v>
      </c>
      <c r="L142" s="175" t="str">
        <f>'04'!$B$7</f>
        <v>04 RECEITA ARRECADADA 2016</v>
      </c>
    </row>
    <row r="143" spans="3:12" ht="15">
      <c r="C143" s="133">
        <v>3</v>
      </c>
      <c r="D143" s="129" t="s">
        <v>693</v>
      </c>
      <c r="E143" s="133">
        <f t="shared" si="2"/>
        <v>2016</v>
      </c>
      <c r="F143" s="129" t="s">
        <v>813</v>
      </c>
      <c r="G143" s="134" t="s">
        <v>18</v>
      </c>
      <c r="H143" s="130" t="s">
        <v>19</v>
      </c>
      <c r="I143" s="140" t="s">
        <v>695</v>
      </c>
      <c r="J143" s="138">
        <f>'04'!D818</f>
        <v>0</v>
      </c>
      <c r="K143" s="141">
        <f>'04'!D126</f>
        <v>0</v>
      </c>
      <c r="L143" s="175" t="str">
        <f>'04'!$B$7</f>
        <v>04 RECEITA ARRECADADA 2016</v>
      </c>
    </row>
    <row r="144" spans="3:12" ht="15">
      <c r="C144" s="133">
        <v>3</v>
      </c>
      <c r="D144" s="129" t="s">
        <v>693</v>
      </c>
      <c r="E144" s="133">
        <f t="shared" si="2"/>
        <v>2016</v>
      </c>
      <c r="F144" s="129" t="s">
        <v>814</v>
      </c>
      <c r="G144" s="134" t="s">
        <v>20</v>
      </c>
      <c r="H144" s="130" t="s">
        <v>7</v>
      </c>
      <c r="I144" s="140" t="s">
        <v>695</v>
      </c>
      <c r="J144" s="138">
        <f>'04'!D819</f>
        <v>0</v>
      </c>
      <c r="K144" s="141">
        <f>'04'!D127</f>
        <v>0</v>
      </c>
      <c r="L144" s="175" t="str">
        <f>'04'!$B$7</f>
        <v>04 RECEITA ARRECADADA 2016</v>
      </c>
    </row>
    <row r="145" spans="3:12" ht="15">
      <c r="C145" s="133">
        <v>3</v>
      </c>
      <c r="D145" s="129" t="s">
        <v>693</v>
      </c>
      <c r="E145" s="133">
        <f t="shared" si="2"/>
        <v>2016</v>
      </c>
      <c r="F145" s="129" t="s">
        <v>815</v>
      </c>
      <c r="G145" s="134" t="s">
        <v>21</v>
      </c>
      <c r="H145" s="130" t="s">
        <v>22</v>
      </c>
      <c r="I145" s="140" t="s">
        <v>695</v>
      </c>
      <c r="J145" s="138">
        <f>'04'!D820</f>
        <v>0</v>
      </c>
      <c r="K145" s="141">
        <f>'04'!D128</f>
        <v>0</v>
      </c>
      <c r="L145" s="175" t="str">
        <f>'04'!$B$7</f>
        <v>04 RECEITA ARRECADADA 2016</v>
      </c>
    </row>
    <row r="146" spans="3:12" ht="15">
      <c r="C146" s="133">
        <v>3</v>
      </c>
      <c r="D146" s="129" t="s">
        <v>693</v>
      </c>
      <c r="E146" s="133">
        <f t="shared" si="2"/>
        <v>2016</v>
      </c>
      <c r="F146" s="129" t="s">
        <v>816</v>
      </c>
      <c r="G146" s="134" t="s">
        <v>23</v>
      </c>
      <c r="H146" s="130" t="s">
        <v>24</v>
      </c>
      <c r="I146" s="140" t="s">
        <v>695</v>
      </c>
      <c r="J146" s="138">
        <f>'04'!D821</f>
        <v>0</v>
      </c>
      <c r="K146" s="141">
        <f>'04'!D129</f>
        <v>0</v>
      </c>
      <c r="L146" s="175" t="str">
        <f>'04'!$B$7</f>
        <v>04 RECEITA ARRECADADA 2016</v>
      </c>
    </row>
    <row r="147" spans="3:12" ht="15">
      <c r="C147" s="133">
        <v>3</v>
      </c>
      <c r="D147" s="129" t="s">
        <v>693</v>
      </c>
      <c r="E147" s="133">
        <f t="shared" si="2"/>
        <v>2016</v>
      </c>
      <c r="F147" s="129" t="s">
        <v>817</v>
      </c>
      <c r="G147" s="134" t="s">
        <v>25</v>
      </c>
      <c r="H147" s="130" t="s">
        <v>19</v>
      </c>
      <c r="I147" s="140" t="s">
        <v>695</v>
      </c>
      <c r="J147" s="138">
        <f>'04'!D822</f>
        <v>0</v>
      </c>
      <c r="K147" s="141">
        <f>'04'!D130</f>
        <v>0</v>
      </c>
      <c r="L147" s="175" t="str">
        <f>'04'!$B$7</f>
        <v>04 RECEITA ARRECADADA 2016</v>
      </c>
    </row>
    <row r="148" spans="3:12" ht="15">
      <c r="C148" s="133">
        <v>3</v>
      </c>
      <c r="D148" s="129" t="s">
        <v>693</v>
      </c>
      <c r="E148" s="133">
        <f t="shared" si="2"/>
        <v>2016</v>
      </c>
      <c r="F148" s="129" t="s">
        <v>818</v>
      </c>
      <c r="G148" s="134" t="s">
        <v>26</v>
      </c>
      <c r="H148" s="130" t="s">
        <v>7</v>
      </c>
      <c r="I148" s="140" t="s">
        <v>695</v>
      </c>
      <c r="J148" s="138">
        <f>'04'!D823</f>
        <v>0</v>
      </c>
      <c r="K148" s="141">
        <f>'04'!D131</f>
        <v>0</v>
      </c>
      <c r="L148" s="175" t="str">
        <f>'04'!$B$7</f>
        <v>04 RECEITA ARRECADADA 2016</v>
      </c>
    </row>
    <row r="149" spans="3:12" ht="15">
      <c r="C149" s="133">
        <v>3</v>
      </c>
      <c r="D149" s="129" t="s">
        <v>693</v>
      </c>
      <c r="E149" s="133">
        <f t="shared" si="2"/>
        <v>2016</v>
      </c>
      <c r="F149" s="129" t="s">
        <v>819</v>
      </c>
      <c r="G149" s="134" t="s">
        <v>27</v>
      </c>
      <c r="H149" s="130" t="s">
        <v>28</v>
      </c>
      <c r="I149" s="140" t="s">
        <v>695</v>
      </c>
      <c r="J149" s="138">
        <f>'04'!D824</f>
        <v>0</v>
      </c>
      <c r="K149" s="141">
        <f>'04'!D132</f>
        <v>0</v>
      </c>
      <c r="L149" s="175" t="str">
        <f>'04'!$B$7</f>
        <v>04 RECEITA ARRECADADA 2016</v>
      </c>
    </row>
    <row r="150" spans="3:12" ht="15">
      <c r="C150" s="133">
        <v>3</v>
      </c>
      <c r="D150" s="129" t="s">
        <v>693</v>
      </c>
      <c r="E150" s="133">
        <f t="shared" si="2"/>
        <v>2016</v>
      </c>
      <c r="F150" s="129" t="s">
        <v>820</v>
      </c>
      <c r="G150" s="134" t="s">
        <v>29</v>
      </c>
      <c r="H150" s="130" t="s">
        <v>30</v>
      </c>
      <c r="I150" s="140" t="s">
        <v>695</v>
      </c>
      <c r="J150" s="138">
        <f>'04'!D825</f>
        <v>0</v>
      </c>
      <c r="K150" s="141">
        <f>'04'!D133</f>
        <v>0</v>
      </c>
      <c r="L150" s="175" t="str">
        <f>'04'!$B$7</f>
        <v>04 RECEITA ARRECADADA 2016</v>
      </c>
    </row>
    <row r="151" spans="3:12" ht="15">
      <c r="C151" s="133">
        <v>3</v>
      </c>
      <c r="D151" s="129" t="s">
        <v>693</v>
      </c>
      <c r="E151" s="133">
        <f t="shared" si="2"/>
        <v>2016</v>
      </c>
      <c r="F151" s="129" t="s">
        <v>821</v>
      </c>
      <c r="G151" s="134" t="s">
        <v>31</v>
      </c>
      <c r="H151" s="130" t="s">
        <v>32</v>
      </c>
      <c r="I151" s="140" t="s">
        <v>695</v>
      </c>
      <c r="J151" s="138">
        <f>'04'!D826</f>
        <v>0</v>
      </c>
      <c r="K151" s="141">
        <f>'04'!D134</f>
        <v>0</v>
      </c>
      <c r="L151" s="175" t="str">
        <f>'04'!$B$7</f>
        <v>04 RECEITA ARRECADADA 2016</v>
      </c>
    </row>
    <row r="152" spans="3:12" ht="15">
      <c r="C152" s="133">
        <v>3</v>
      </c>
      <c r="D152" s="129" t="s">
        <v>693</v>
      </c>
      <c r="E152" s="133">
        <f t="shared" si="2"/>
        <v>2016</v>
      </c>
      <c r="F152" s="129" t="s">
        <v>822</v>
      </c>
      <c r="G152" s="134" t="s">
        <v>33</v>
      </c>
      <c r="H152" s="130" t="s">
        <v>34</v>
      </c>
      <c r="I152" s="140" t="s">
        <v>695</v>
      </c>
      <c r="J152" s="138">
        <f>'04'!D827</f>
        <v>0</v>
      </c>
      <c r="K152" s="141">
        <f>'04'!D135</f>
        <v>0</v>
      </c>
      <c r="L152" s="175" t="str">
        <f>'04'!$B$7</f>
        <v>04 RECEITA ARRECADADA 2016</v>
      </c>
    </row>
    <row r="153" spans="3:12" ht="15">
      <c r="C153" s="133">
        <v>3</v>
      </c>
      <c r="D153" s="129" t="s">
        <v>693</v>
      </c>
      <c r="E153" s="133">
        <f t="shared" si="2"/>
        <v>2016</v>
      </c>
      <c r="F153" s="129" t="s">
        <v>823</v>
      </c>
      <c r="G153" s="134" t="s">
        <v>35</v>
      </c>
      <c r="H153" s="130" t="s">
        <v>36</v>
      </c>
      <c r="I153" s="140" t="s">
        <v>695</v>
      </c>
      <c r="J153" s="138">
        <f>'04'!D828</f>
        <v>0</v>
      </c>
      <c r="K153" s="141">
        <f>'04'!D136</f>
        <v>0</v>
      </c>
      <c r="L153" s="175" t="str">
        <f>'04'!$B$7</f>
        <v>04 RECEITA ARRECADADA 2016</v>
      </c>
    </row>
    <row r="154" spans="3:12" ht="15">
      <c r="C154" s="133">
        <v>3</v>
      </c>
      <c r="D154" s="129" t="s">
        <v>693</v>
      </c>
      <c r="E154" s="133">
        <f t="shared" si="2"/>
        <v>2016</v>
      </c>
      <c r="F154" s="129" t="s">
        <v>824</v>
      </c>
      <c r="G154" s="134" t="s">
        <v>37</v>
      </c>
      <c r="H154" s="130" t="s">
        <v>38</v>
      </c>
      <c r="I154" s="140" t="s">
        <v>695</v>
      </c>
      <c r="J154" s="138">
        <f>'04'!D829</f>
        <v>0</v>
      </c>
      <c r="K154" s="141">
        <f>'04'!D137</f>
        <v>0</v>
      </c>
      <c r="L154" s="175" t="str">
        <f>'04'!$B$7</f>
        <v>04 RECEITA ARRECADADA 2016</v>
      </c>
    </row>
    <row r="155" spans="3:12" ht="15">
      <c r="C155" s="133">
        <v>3</v>
      </c>
      <c r="D155" s="129" t="s">
        <v>693</v>
      </c>
      <c r="E155" s="133">
        <f t="shared" si="2"/>
        <v>2016</v>
      </c>
      <c r="F155" s="129" t="s">
        <v>825</v>
      </c>
      <c r="G155" s="134" t="s">
        <v>39</v>
      </c>
      <c r="H155" s="130" t="s">
        <v>40</v>
      </c>
      <c r="I155" s="140" t="s">
        <v>695</v>
      </c>
      <c r="J155" s="138">
        <f>'04'!D830</f>
        <v>0</v>
      </c>
      <c r="K155" s="141">
        <f>'04'!D138</f>
        <v>0</v>
      </c>
      <c r="L155" s="175" t="str">
        <f>'04'!$B$7</f>
        <v>04 RECEITA ARRECADADA 2016</v>
      </c>
    </row>
    <row r="156" spans="3:12" ht="15">
      <c r="C156" s="133">
        <v>3</v>
      </c>
      <c r="D156" s="129" t="s">
        <v>693</v>
      </c>
      <c r="E156" s="133">
        <f t="shared" si="2"/>
        <v>2016</v>
      </c>
      <c r="F156" s="129" t="s">
        <v>826</v>
      </c>
      <c r="G156" s="134" t="s">
        <v>41</v>
      </c>
      <c r="H156" s="130" t="s">
        <v>42</v>
      </c>
      <c r="I156" s="140" t="s">
        <v>695</v>
      </c>
      <c r="J156" s="138">
        <f>'04'!D831</f>
        <v>0</v>
      </c>
      <c r="K156" s="141">
        <f>'04'!D139</f>
        <v>0</v>
      </c>
      <c r="L156" s="175" t="str">
        <f>'04'!$B$7</f>
        <v>04 RECEITA ARRECADADA 2016</v>
      </c>
    </row>
    <row r="157" spans="3:12" ht="15">
      <c r="C157" s="133">
        <v>3</v>
      </c>
      <c r="D157" s="129" t="s">
        <v>693</v>
      </c>
      <c r="E157" s="133">
        <f t="shared" si="2"/>
        <v>2016</v>
      </c>
      <c r="F157" s="129" t="s">
        <v>827</v>
      </c>
      <c r="G157" s="134" t="s">
        <v>43</v>
      </c>
      <c r="H157" s="130" t="s">
        <v>44</v>
      </c>
      <c r="I157" s="140" t="s">
        <v>695</v>
      </c>
      <c r="J157" s="138">
        <f>'04'!D832</f>
        <v>0</v>
      </c>
      <c r="K157" s="141">
        <f>'04'!D140</f>
        <v>49530.049999999996</v>
      </c>
      <c r="L157" s="175" t="str">
        <f>'04'!$B$7</f>
        <v>04 RECEITA ARRECADADA 2016</v>
      </c>
    </row>
    <row r="158" spans="3:12" ht="15">
      <c r="C158" s="133">
        <v>3</v>
      </c>
      <c r="D158" s="129" t="s">
        <v>693</v>
      </c>
      <c r="E158" s="133">
        <f t="shared" si="2"/>
        <v>2016</v>
      </c>
      <c r="F158" s="129" t="s">
        <v>828</v>
      </c>
      <c r="G158" s="134" t="s">
        <v>45</v>
      </c>
      <c r="H158" s="130" t="s">
        <v>46</v>
      </c>
      <c r="I158" s="140" t="s">
        <v>695</v>
      </c>
      <c r="J158" s="138">
        <f>'04'!D833</f>
        <v>0</v>
      </c>
      <c r="K158" s="141">
        <f>'04'!D141</f>
        <v>6227.9800000000005</v>
      </c>
      <c r="L158" s="175" t="str">
        <f>'04'!$B$7</f>
        <v>04 RECEITA ARRECADADA 2016</v>
      </c>
    </row>
    <row r="159" spans="3:12" ht="15">
      <c r="C159" s="133">
        <v>3</v>
      </c>
      <c r="D159" s="129" t="s">
        <v>693</v>
      </c>
      <c r="E159" s="133">
        <f t="shared" si="2"/>
        <v>2016</v>
      </c>
      <c r="F159" s="129" t="s">
        <v>829</v>
      </c>
      <c r="G159" s="134" t="s">
        <v>104</v>
      </c>
      <c r="H159" s="130" t="s">
        <v>215</v>
      </c>
      <c r="I159" s="140" t="s">
        <v>695</v>
      </c>
      <c r="J159" s="138">
        <f>'04'!D834</f>
        <v>0</v>
      </c>
      <c r="K159" s="141">
        <f>'04'!D142</f>
        <v>876.29</v>
      </c>
      <c r="L159" s="175" t="str">
        <f>'04'!$B$7</f>
        <v>04 RECEITA ARRECADADA 2016</v>
      </c>
    </row>
    <row r="160" spans="3:12" ht="15">
      <c r="C160" s="133">
        <v>3</v>
      </c>
      <c r="D160" s="129" t="s">
        <v>693</v>
      </c>
      <c r="E160" s="133">
        <f t="shared" si="2"/>
        <v>2016</v>
      </c>
      <c r="F160" s="129" t="s">
        <v>830</v>
      </c>
      <c r="G160" s="134" t="s">
        <v>107</v>
      </c>
      <c r="H160" s="130" t="s">
        <v>429</v>
      </c>
      <c r="I160" s="140" t="s">
        <v>695</v>
      </c>
      <c r="J160" s="138">
        <f>'04'!D835</f>
        <v>0</v>
      </c>
      <c r="K160" s="141">
        <f>'04'!D143</f>
        <v>876.29</v>
      </c>
      <c r="L160" s="175" t="str">
        <f>'04'!$B$7</f>
        <v>04 RECEITA ARRECADADA 2016</v>
      </c>
    </row>
    <row r="161" spans="3:12" ht="15">
      <c r="C161" s="133">
        <v>3</v>
      </c>
      <c r="D161" s="129" t="s">
        <v>693</v>
      </c>
      <c r="E161" s="133">
        <f t="shared" si="2"/>
        <v>2016</v>
      </c>
      <c r="F161" s="129" t="s">
        <v>831</v>
      </c>
      <c r="G161" s="134" t="s">
        <v>430</v>
      </c>
      <c r="H161" s="130" t="s">
        <v>431</v>
      </c>
      <c r="I161" s="140" t="s">
        <v>695</v>
      </c>
      <c r="J161" s="138">
        <f>'04'!D836</f>
        <v>0</v>
      </c>
      <c r="K161" s="141">
        <f>'04'!D144</f>
        <v>0</v>
      </c>
      <c r="L161" s="175" t="str">
        <f>'04'!$B$7</f>
        <v>04 RECEITA ARRECADADA 2016</v>
      </c>
    </row>
    <row r="162" spans="3:12" ht="15">
      <c r="C162" s="133">
        <v>3</v>
      </c>
      <c r="D162" s="129" t="s">
        <v>693</v>
      </c>
      <c r="E162" s="133">
        <f t="shared" si="2"/>
        <v>2016</v>
      </c>
      <c r="F162" s="129" t="s">
        <v>832</v>
      </c>
      <c r="G162" s="134" t="s">
        <v>432</v>
      </c>
      <c r="H162" s="130" t="s">
        <v>436</v>
      </c>
      <c r="I162" s="140" t="s">
        <v>695</v>
      </c>
      <c r="J162" s="138">
        <f>'04'!D837</f>
        <v>0</v>
      </c>
      <c r="K162" s="141">
        <f>'04'!D145</f>
        <v>0</v>
      </c>
      <c r="L162" s="175" t="str">
        <f>'04'!$B$7</f>
        <v>04 RECEITA ARRECADADA 2016</v>
      </c>
    </row>
    <row r="163" spans="3:12" ht="15">
      <c r="C163" s="133">
        <v>3</v>
      </c>
      <c r="D163" s="129" t="s">
        <v>693</v>
      </c>
      <c r="E163" s="133">
        <f t="shared" si="2"/>
        <v>2016</v>
      </c>
      <c r="F163" s="129" t="s">
        <v>833</v>
      </c>
      <c r="G163" s="134" t="s">
        <v>437</v>
      </c>
      <c r="H163" s="130" t="s">
        <v>438</v>
      </c>
      <c r="I163" s="140" t="s">
        <v>695</v>
      </c>
      <c r="J163" s="138">
        <f>'04'!D838</f>
        <v>0</v>
      </c>
      <c r="K163" s="141">
        <f>'04'!D146</f>
        <v>0</v>
      </c>
      <c r="L163" s="175" t="str">
        <f>'04'!$B$7</f>
        <v>04 RECEITA ARRECADADA 2016</v>
      </c>
    </row>
    <row r="164" spans="3:12" ht="15">
      <c r="C164" s="133">
        <v>3</v>
      </c>
      <c r="D164" s="129" t="s">
        <v>693</v>
      </c>
      <c r="E164" s="133">
        <f t="shared" si="2"/>
        <v>2016</v>
      </c>
      <c r="F164" s="129" t="s">
        <v>834</v>
      </c>
      <c r="G164" s="134" t="s">
        <v>439</v>
      </c>
      <c r="H164" s="130" t="s">
        <v>440</v>
      </c>
      <c r="I164" s="140" t="s">
        <v>695</v>
      </c>
      <c r="J164" s="138">
        <f>'04'!D839</f>
        <v>0</v>
      </c>
      <c r="K164" s="141">
        <f>'04'!D147</f>
        <v>0</v>
      </c>
      <c r="L164" s="175" t="str">
        <f>'04'!$B$7</f>
        <v>04 RECEITA ARRECADADA 2016</v>
      </c>
    </row>
    <row r="165" spans="3:12" ht="15">
      <c r="C165" s="133">
        <v>3</v>
      </c>
      <c r="D165" s="129" t="s">
        <v>693</v>
      </c>
      <c r="E165" s="133">
        <f t="shared" si="2"/>
        <v>2016</v>
      </c>
      <c r="F165" s="129" t="s">
        <v>835</v>
      </c>
      <c r="G165" s="134" t="s">
        <v>441</v>
      </c>
      <c r="H165" s="130" t="s">
        <v>221</v>
      </c>
      <c r="I165" s="140" t="s">
        <v>695</v>
      </c>
      <c r="J165" s="138">
        <f>'04'!D840</f>
        <v>0</v>
      </c>
      <c r="K165" s="141">
        <f>'04'!D148</f>
        <v>5351.6900000000005</v>
      </c>
      <c r="L165" s="175" t="str">
        <f>'04'!$B$7</f>
        <v>04 RECEITA ARRECADADA 2016</v>
      </c>
    </row>
    <row r="166" spans="3:12" ht="15">
      <c r="C166" s="133">
        <v>3</v>
      </c>
      <c r="D166" s="129" t="s">
        <v>693</v>
      </c>
      <c r="E166" s="133">
        <f t="shared" si="2"/>
        <v>2016</v>
      </c>
      <c r="F166" s="129" t="s">
        <v>836</v>
      </c>
      <c r="G166" s="134" t="s">
        <v>442</v>
      </c>
      <c r="H166" s="130" t="s">
        <v>217</v>
      </c>
      <c r="I166" s="140" t="s">
        <v>695</v>
      </c>
      <c r="J166" s="138">
        <f>'04'!D841</f>
        <v>0</v>
      </c>
      <c r="K166" s="141">
        <f>'04'!D149</f>
        <v>623.14</v>
      </c>
      <c r="L166" s="175" t="str">
        <f>'04'!$B$7</f>
        <v>04 RECEITA ARRECADADA 2016</v>
      </c>
    </row>
    <row r="167" spans="3:12" ht="15">
      <c r="C167" s="133">
        <v>3</v>
      </c>
      <c r="D167" s="129" t="s">
        <v>693</v>
      </c>
      <c r="E167" s="133">
        <f t="shared" si="2"/>
        <v>2016</v>
      </c>
      <c r="F167" s="129" t="s">
        <v>837</v>
      </c>
      <c r="G167" s="134" t="s">
        <v>443</v>
      </c>
      <c r="H167" s="130" t="s">
        <v>444</v>
      </c>
      <c r="I167" s="140" t="s">
        <v>695</v>
      </c>
      <c r="J167" s="138">
        <f>'04'!D842</f>
        <v>0</v>
      </c>
      <c r="K167" s="141">
        <f>'04'!D150</f>
        <v>623.14</v>
      </c>
      <c r="L167" s="175" t="str">
        <f>'04'!$B$7</f>
        <v>04 RECEITA ARRECADADA 2016</v>
      </c>
    </row>
    <row r="168" spans="3:12" ht="15">
      <c r="C168" s="133">
        <v>3</v>
      </c>
      <c r="D168" s="129" t="s">
        <v>693</v>
      </c>
      <c r="E168" s="133">
        <f t="shared" si="2"/>
        <v>2016</v>
      </c>
      <c r="F168" s="129" t="s">
        <v>838</v>
      </c>
      <c r="G168" s="134" t="s">
        <v>445</v>
      </c>
      <c r="H168" s="130" t="s">
        <v>446</v>
      </c>
      <c r="I168" s="140" t="s">
        <v>695</v>
      </c>
      <c r="J168" s="138">
        <f>'04'!D843</f>
        <v>0</v>
      </c>
      <c r="K168" s="141">
        <f>'04'!D151</f>
        <v>0</v>
      </c>
      <c r="L168" s="175" t="str">
        <f>'04'!$B$7</f>
        <v>04 RECEITA ARRECADADA 2016</v>
      </c>
    </row>
    <row r="169" spans="3:12" ht="15">
      <c r="C169" s="133">
        <v>3</v>
      </c>
      <c r="D169" s="129" t="s">
        <v>693</v>
      </c>
      <c r="E169" s="133">
        <f t="shared" si="2"/>
        <v>2016</v>
      </c>
      <c r="F169" s="129" t="s">
        <v>839</v>
      </c>
      <c r="G169" s="134" t="s">
        <v>447</v>
      </c>
      <c r="H169" s="130" t="s">
        <v>448</v>
      </c>
      <c r="I169" s="140" t="s">
        <v>695</v>
      </c>
      <c r="J169" s="138">
        <f>'04'!D844</f>
        <v>0</v>
      </c>
      <c r="K169" s="141">
        <f>'04'!D152</f>
        <v>0</v>
      </c>
      <c r="L169" s="175" t="str">
        <f>'04'!$B$7</f>
        <v>04 RECEITA ARRECADADA 2016</v>
      </c>
    </row>
    <row r="170" spans="3:12" ht="15">
      <c r="C170" s="133">
        <v>3</v>
      </c>
      <c r="D170" s="129" t="s">
        <v>693</v>
      </c>
      <c r="E170" s="133">
        <f t="shared" si="2"/>
        <v>2016</v>
      </c>
      <c r="F170" s="129" t="s">
        <v>840</v>
      </c>
      <c r="G170" s="134" t="s">
        <v>449</v>
      </c>
      <c r="H170" s="130" t="s">
        <v>450</v>
      </c>
      <c r="I170" s="140" t="s">
        <v>695</v>
      </c>
      <c r="J170" s="138">
        <f>'04'!D845</f>
        <v>0</v>
      </c>
      <c r="K170" s="141">
        <f>'04'!D153</f>
        <v>0</v>
      </c>
      <c r="L170" s="175" t="str">
        <f>'04'!$B$7</f>
        <v>04 RECEITA ARRECADADA 2016</v>
      </c>
    </row>
    <row r="171" spans="3:12" ht="15">
      <c r="C171" s="133">
        <v>3</v>
      </c>
      <c r="D171" s="129" t="s">
        <v>693</v>
      </c>
      <c r="E171" s="133">
        <f t="shared" si="2"/>
        <v>2016</v>
      </c>
      <c r="F171" s="129" t="s">
        <v>841</v>
      </c>
      <c r="G171" s="134" t="s">
        <v>452</v>
      </c>
      <c r="H171" s="130" t="s">
        <v>451</v>
      </c>
      <c r="I171" s="140" t="s">
        <v>695</v>
      </c>
      <c r="J171" s="138">
        <f>'04'!D846</f>
        <v>0</v>
      </c>
      <c r="K171" s="141">
        <f>'04'!D154</f>
        <v>4728.55</v>
      </c>
      <c r="L171" s="175" t="str">
        <f>'04'!$B$7</f>
        <v>04 RECEITA ARRECADADA 2016</v>
      </c>
    </row>
    <row r="172" spans="3:12" ht="15">
      <c r="C172" s="133">
        <v>3</v>
      </c>
      <c r="D172" s="129" t="s">
        <v>693</v>
      </c>
      <c r="E172" s="133">
        <f t="shared" si="2"/>
        <v>2016</v>
      </c>
      <c r="F172" s="129" t="s">
        <v>842</v>
      </c>
      <c r="G172" s="134" t="s">
        <v>218</v>
      </c>
      <c r="H172" s="130" t="s">
        <v>222</v>
      </c>
      <c r="I172" s="140" t="s">
        <v>695</v>
      </c>
      <c r="J172" s="138">
        <f>'04'!D847</f>
        <v>0</v>
      </c>
      <c r="K172" s="141">
        <f>'04'!D155</f>
        <v>0</v>
      </c>
      <c r="L172" s="175" t="str">
        <f>'04'!$B$7</f>
        <v>04 RECEITA ARRECADADA 2016</v>
      </c>
    </row>
    <row r="173" spans="3:12" ht="15">
      <c r="C173" s="133">
        <v>3</v>
      </c>
      <c r="D173" s="129" t="s">
        <v>693</v>
      </c>
      <c r="E173" s="133">
        <f t="shared" si="2"/>
        <v>2016</v>
      </c>
      <c r="F173" s="129" t="s">
        <v>843</v>
      </c>
      <c r="G173" s="134" t="s">
        <v>61</v>
      </c>
      <c r="H173" s="130" t="s">
        <v>216</v>
      </c>
      <c r="I173" s="140" t="s">
        <v>695</v>
      </c>
      <c r="J173" s="138">
        <f>'04'!D848</f>
        <v>0</v>
      </c>
      <c r="K173" s="141">
        <f>'04'!D156</f>
        <v>0</v>
      </c>
      <c r="L173" s="175" t="str">
        <f>'04'!$B$7</f>
        <v>04 RECEITA ARRECADADA 2016</v>
      </c>
    </row>
    <row r="174" spans="3:12" ht="15">
      <c r="C174" s="133">
        <v>3</v>
      </c>
      <c r="D174" s="129" t="s">
        <v>693</v>
      </c>
      <c r="E174" s="133">
        <f t="shared" si="2"/>
        <v>2016</v>
      </c>
      <c r="F174" s="129" t="s">
        <v>844</v>
      </c>
      <c r="G174" s="134" t="s">
        <v>60</v>
      </c>
      <c r="H174" s="130" t="s">
        <v>59</v>
      </c>
      <c r="I174" s="140" t="s">
        <v>695</v>
      </c>
      <c r="J174" s="138">
        <f>'04'!D849</f>
        <v>0</v>
      </c>
      <c r="K174" s="141">
        <f>'04'!D157</f>
        <v>0</v>
      </c>
      <c r="L174" s="175" t="str">
        <f>'04'!$B$7</f>
        <v>04 RECEITA ARRECADADA 2016</v>
      </c>
    </row>
    <row r="175" spans="3:12" ht="15">
      <c r="C175" s="133">
        <v>3</v>
      </c>
      <c r="D175" s="129" t="s">
        <v>693</v>
      </c>
      <c r="E175" s="133">
        <f t="shared" si="2"/>
        <v>2016</v>
      </c>
      <c r="F175" s="129" t="s">
        <v>845</v>
      </c>
      <c r="G175" s="134" t="s">
        <v>47</v>
      </c>
      <c r="H175" s="130" t="s">
        <v>295</v>
      </c>
      <c r="I175" s="140" t="s">
        <v>695</v>
      </c>
      <c r="J175" s="138">
        <f>'04'!D850</f>
        <v>0</v>
      </c>
      <c r="K175" s="141">
        <f>'04'!D158</f>
        <v>1060.01</v>
      </c>
      <c r="L175" s="175" t="str">
        <f>'04'!$B$7</f>
        <v>04 RECEITA ARRECADADA 2016</v>
      </c>
    </row>
    <row r="176" spans="3:12" ht="15">
      <c r="C176" s="133">
        <v>3</v>
      </c>
      <c r="D176" s="129" t="s">
        <v>693</v>
      </c>
      <c r="E176" s="133">
        <f t="shared" si="2"/>
        <v>2016</v>
      </c>
      <c r="F176" s="129" t="s">
        <v>846</v>
      </c>
      <c r="G176" s="134" t="s">
        <v>296</v>
      </c>
      <c r="H176" s="130" t="s">
        <v>297</v>
      </c>
      <c r="I176" s="140" t="s">
        <v>695</v>
      </c>
      <c r="J176" s="138">
        <f>'04'!D851</f>
        <v>0</v>
      </c>
      <c r="K176" s="141">
        <f>'04'!D159</f>
        <v>913.22</v>
      </c>
      <c r="L176" s="175" t="str">
        <f>'04'!$B$7</f>
        <v>04 RECEITA ARRECADADA 2016</v>
      </c>
    </row>
    <row r="177" spans="3:12" ht="15">
      <c r="C177" s="133">
        <v>3</v>
      </c>
      <c r="D177" s="129" t="s">
        <v>693</v>
      </c>
      <c r="E177" s="133">
        <f t="shared" si="2"/>
        <v>2016</v>
      </c>
      <c r="F177" s="129" t="s">
        <v>847</v>
      </c>
      <c r="G177" s="134" t="s">
        <v>453</v>
      </c>
      <c r="H177" s="130" t="s">
        <v>219</v>
      </c>
      <c r="I177" s="140" t="s">
        <v>695</v>
      </c>
      <c r="J177" s="138">
        <f>'04'!D852</f>
        <v>0</v>
      </c>
      <c r="K177" s="141">
        <f>'04'!D160</f>
        <v>913.22</v>
      </c>
      <c r="L177" s="175" t="str">
        <f>'04'!$B$7</f>
        <v>04 RECEITA ARRECADADA 2016</v>
      </c>
    </row>
    <row r="178" spans="3:12" ht="15">
      <c r="C178" s="133">
        <v>3</v>
      </c>
      <c r="D178" s="129" t="s">
        <v>693</v>
      </c>
      <c r="E178" s="133">
        <f t="shared" si="2"/>
        <v>2016</v>
      </c>
      <c r="F178" s="129" t="s">
        <v>848</v>
      </c>
      <c r="G178" s="134" t="s">
        <v>454</v>
      </c>
      <c r="H178" s="130" t="s">
        <v>455</v>
      </c>
      <c r="I178" s="140" t="s">
        <v>695</v>
      </c>
      <c r="J178" s="138">
        <f>'04'!D853</f>
        <v>0</v>
      </c>
      <c r="K178" s="141">
        <f>'04'!D161</f>
        <v>913.22</v>
      </c>
      <c r="L178" s="175" t="str">
        <f>'04'!$B$7</f>
        <v>04 RECEITA ARRECADADA 2016</v>
      </c>
    </row>
    <row r="179" spans="3:12" ht="15">
      <c r="C179" s="133">
        <v>3</v>
      </c>
      <c r="D179" s="129" t="s">
        <v>693</v>
      </c>
      <c r="E179" s="133">
        <f t="shared" si="2"/>
        <v>2016</v>
      </c>
      <c r="F179" s="129" t="s">
        <v>849</v>
      </c>
      <c r="G179" s="134" t="s">
        <v>456</v>
      </c>
      <c r="H179" s="130" t="s">
        <v>457</v>
      </c>
      <c r="I179" s="140" t="s">
        <v>695</v>
      </c>
      <c r="J179" s="138">
        <f>'04'!D854</f>
        <v>0</v>
      </c>
      <c r="K179" s="141">
        <f>'04'!D162</f>
        <v>0</v>
      </c>
      <c r="L179" s="175" t="str">
        <f>'04'!$B$7</f>
        <v>04 RECEITA ARRECADADA 2016</v>
      </c>
    </row>
    <row r="180" spans="3:12" ht="15">
      <c r="C180" s="133">
        <v>3</v>
      </c>
      <c r="D180" s="129" t="s">
        <v>693</v>
      </c>
      <c r="E180" s="133">
        <f t="shared" si="2"/>
        <v>2016</v>
      </c>
      <c r="F180" s="129" t="s">
        <v>850</v>
      </c>
      <c r="G180" s="134" t="s">
        <v>458</v>
      </c>
      <c r="H180" s="130" t="s">
        <v>459</v>
      </c>
      <c r="I180" s="140" t="s">
        <v>695</v>
      </c>
      <c r="J180" s="138">
        <f>'04'!D855</f>
        <v>0</v>
      </c>
      <c r="K180" s="141">
        <f>'04'!D163</f>
        <v>0</v>
      </c>
      <c r="L180" s="175" t="str">
        <f>'04'!$B$7</f>
        <v>04 RECEITA ARRECADADA 2016</v>
      </c>
    </row>
    <row r="181" spans="3:12" ht="15">
      <c r="C181" s="133">
        <v>3</v>
      </c>
      <c r="D181" s="129" t="s">
        <v>693</v>
      </c>
      <c r="E181" s="133">
        <f t="shared" si="2"/>
        <v>2016</v>
      </c>
      <c r="F181" s="129" t="s">
        <v>851</v>
      </c>
      <c r="G181" s="134" t="s">
        <v>460</v>
      </c>
      <c r="H181" s="130" t="s">
        <v>461</v>
      </c>
      <c r="I181" s="140" t="s">
        <v>695</v>
      </c>
      <c r="J181" s="138">
        <f>'04'!D856</f>
        <v>0</v>
      </c>
      <c r="K181" s="141">
        <f>'04'!D164</f>
        <v>0</v>
      </c>
      <c r="L181" s="175" t="str">
        <f>'04'!$B$7</f>
        <v>04 RECEITA ARRECADADA 2016</v>
      </c>
    </row>
    <row r="182" spans="3:12" ht="15">
      <c r="C182" s="133">
        <v>3</v>
      </c>
      <c r="D182" s="129" t="s">
        <v>693</v>
      </c>
      <c r="E182" s="133">
        <f t="shared" si="2"/>
        <v>2016</v>
      </c>
      <c r="F182" s="129" t="s">
        <v>852</v>
      </c>
      <c r="G182" s="134" t="s">
        <v>462</v>
      </c>
      <c r="H182" s="130" t="s">
        <v>463</v>
      </c>
      <c r="I182" s="140" t="s">
        <v>695</v>
      </c>
      <c r="J182" s="138">
        <f>'04'!D857</f>
        <v>0</v>
      </c>
      <c r="K182" s="141">
        <f>'04'!D165</f>
        <v>0</v>
      </c>
      <c r="L182" s="175" t="str">
        <f>'04'!$B$7</f>
        <v>04 RECEITA ARRECADADA 2016</v>
      </c>
    </row>
    <row r="183" spans="3:12" ht="15">
      <c r="C183" s="133">
        <v>3</v>
      </c>
      <c r="D183" s="129" t="s">
        <v>693</v>
      </c>
      <c r="E183" s="133">
        <f t="shared" si="2"/>
        <v>2016</v>
      </c>
      <c r="F183" s="129" t="s">
        <v>853</v>
      </c>
      <c r="G183" s="134" t="s">
        <v>464</v>
      </c>
      <c r="H183" s="130" t="s">
        <v>220</v>
      </c>
      <c r="I183" s="140" t="s">
        <v>695</v>
      </c>
      <c r="J183" s="138">
        <f>'04'!D858</f>
        <v>0</v>
      </c>
      <c r="K183" s="141">
        <f>'04'!D166</f>
        <v>0</v>
      </c>
      <c r="L183" s="175" t="str">
        <f>'04'!$B$7</f>
        <v>04 RECEITA ARRECADADA 2016</v>
      </c>
    </row>
    <row r="184" spans="3:12" ht="15">
      <c r="C184" s="133">
        <v>3</v>
      </c>
      <c r="D184" s="129" t="s">
        <v>693</v>
      </c>
      <c r="E184" s="133">
        <f t="shared" si="2"/>
        <v>2016</v>
      </c>
      <c r="F184" s="129" t="s">
        <v>854</v>
      </c>
      <c r="G184" s="134" t="s">
        <v>298</v>
      </c>
      <c r="H184" s="130" t="s">
        <v>299</v>
      </c>
      <c r="I184" s="140" t="s">
        <v>695</v>
      </c>
      <c r="J184" s="138">
        <f>'04'!D859</f>
        <v>0</v>
      </c>
      <c r="K184" s="141">
        <f>'04'!D167</f>
        <v>41328.84</v>
      </c>
      <c r="L184" s="175" t="str">
        <f>'04'!$B$7</f>
        <v>04 RECEITA ARRECADADA 2016</v>
      </c>
    </row>
    <row r="185" spans="3:12" ht="15">
      <c r="C185" s="133">
        <v>3</v>
      </c>
      <c r="D185" s="129" t="s">
        <v>693</v>
      </c>
      <c r="E185" s="133">
        <f t="shared" si="2"/>
        <v>2016</v>
      </c>
      <c r="F185" s="129" t="s">
        <v>855</v>
      </c>
      <c r="G185" s="134" t="s">
        <v>300</v>
      </c>
      <c r="H185" s="130" t="s">
        <v>301</v>
      </c>
      <c r="I185" s="140" t="s">
        <v>695</v>
      </c>
      <c r="J185" s="138">
        <f>'04'!D860</f>
        <v>0</v>
      </c>
      <c r="K185" s="141">
        <f>'04'!D168</f>
        <v>1953782.91</v>
      </c>
      <c r="L185" s="175" t="str">
        <f>'04'!$B$7</f>
        <v>04 RECEITA ARRECADADA 2016</v>
      </c>
    </row>
    <row r="186" spans="3:12" ht="15">
      <c r="C186" s="133">
        <v>3</v>
      </c>
      <c r="D186" s="129" t="s">
        <v>693</v>
      </c>
      <c r="E186" s="133">
        <f t="shared" si="2"/>
        <v>2016</v>
      </c>
      <c r="F186" s="129" t="s">
        <v>856</v>
      </c>
      <c r="G186" s="134" t="s">
        <v>302</v>
      </c>
      <c r="H186" s="130" t="s">
        <v>303</v>
      </c>
      <c r="I186" s="140" t="s">
        <v>695</v>
      </c>
      <c r="J186" s="138">
        <f>'04'!D861</f>
        <v>0</v>
      </c>
      <c r="K186" s="141">
        <f>'04'!D169</f>
        <v>0</v>
      </c>
      <c r="L186" s="175" t="str">
        <f>'04'!$B$7</f>
        <v>04 RECEITA ARRECADADA 2016</v>
      </c>
    </row>
    <row r="187" spans="3:12" ht="15">
      <c r="C187" s="133">
        <v>3</v>
      </c>
      <c r="D187" s="129" t="s">
        <v>693</v>
      </c>
      <c r="E187" s="133">
        <f t="shared" si="2"/>
        <v>2016</v>
      </c>
      <c r="F187" s="129" t="s">
        <v>857</v>
      </c>
      <c r="G187" s="134" t="s">
        <v>304</v>
      </c>
      <c r="H187" s="130" t="s">
        <v>305</v>
      </c>
      <c r="I187" s="140" t="s">
        <v>695</v>
      </c>
      <c r="J187" s="138">
        <f>'04'!D862</f>
        <v>0</v>
      </c>
      <c r="K187" s="141">
        <f>'04'!D170</f>
        <v>0</v>
      </c>
      <c r="L187" s="175" t="str">
        <f>'04'!$B$7</f>
        <v>04 RECEITA ARRECADADA 2016</v>
      </c>
    </row>
    <row r="188" spans="3:12" ht="15">
      <c r="C188" s="133">
        <v>3</v>
      </c>
      <c r="D188" s="129" t="s">
        <v>693</v>
      </c>
      <c r="E188" s="133">
        <f t="shared" si="2"/>
        <v>2016</v>
      </c>
      <c r="F188" s="129" t="s">
        <v>858</v>
      </c>
      <c r="G188" s="134" t="s">
        <v>306</v>
      </c>
      <c r="H188" s="130" t="s">
        <v>307</v>
      </c>
      <c r="I188" s="140" t="s">
        <v>695</v>
      </c>
      <c r="J188" s="138">
        <f>'04'!D863</f>
        <v>0</v>
      </c>
      <c r="K188" s="141">
        <f>'04'!D171</f>
        <v>0</v>
      </c>
      <c r="L188" s="175" t="str">
        <f>'04'!$B$7</f>
        <v>04 RECEITA ARRECADADA 2016</v>
      </c>
    </row>
    <row r="189" spans="3:12" ht="15">
      <c r="C189" s="133">
        <v>3</v>
      </c>
      <c r="D189" s="129" t="s">
        <v>693</v>
      </c>
      <c r="E189" s="133">
        <f t="shared" si="2"/>
        <v>2016</v>
      </c>
      <c r="F189" s="129" t="s">
        <v>859</v>
      </c>
      <c r="G189" s="134" t="s">
        <v>308</v>
      </c>
      <c r="H189" s="130" t="s">
        <v>309</v>
      </c>
      <c r="I189" s="140" t="s">
        <v>695</v>
      </c>
      <c r="J189" s="138">
        <f>'04'!D864</f>
        <v>0</v>
      </c>
      <c r="K189" s="141">
        <f>'04'!D172</f>
        <v>0</v>
      </c>
      <c r="L189" s="175" t="str">
        <f>'04'!$B$7</f>
        <v>04 RECEITA ARRECADADA 2016</v>
      </c>
    </row>
    <row r="190" spans="3:12" ht="15">
      <c r="C190" s="133">
        <v>3</v>
      </c>
      <c r="D190" s="129" t="s">
        <v>693</v>
      </c>
      <c r="E190" s="133">
        <f t="shared" si="2"/>
        <v>2016</v>
      </c>
      <c r="F190" s="129" t="s">
        <v>860</v>
      </c>
      <c r="G190" s="134" t="s">
        <v>310</v>
      </c>
      <c r="H190" s="130" t="s">
        <v>311</v>
      </c>
      <c r="I190" s="140" t="s">
        <v>695</v>
      </c>
      <c r="J190" s="138">
        <f>'04'!D865</f>
        <v>0</v>
      </c>
      <c r="K190" s="141">
        <f>'04'!D173</f>
        <v>0</v>
      </c>
      <c r="L190" s="175" t="str">
        <f>'04'!$B$7</f>
        <v>04 RECEITA ARRECADADA 2016</v>
      </c>
    </row>
    <row r="191" spans="3:12" ht="15">
      <c r="C191" s="133">
        <v>3</v>
      </c>
      <c r="D191" s="129" t="s">
        <v>693</v>
      </c>
      <c r="E191" s="133">
        <f t="shared" si="2"/>
        <v>2016</v>
      </c>
      <c r="F191" s="129" t="s">
        <v>861</v>
      </c>
      <c r="G191" s="134" t="s">
        <v>312</v>
      </c>
      <c r="H191" s="130" t="s">
        <v>313</v>
      </c>
      <c r="I191" s="140" t="s">
        <v>695</v>
      </c>
      <c r="J191" s="138">
        <f>'04'!D866</f>
        <v>0</v>
      </c>
      <c r="K191" s="141">
        <f>'04'!D174</f>
        <v>0</v>
      </c>
      <c r="L191" s="175" t="str">
        <f>'04'!$B$7</f>
        <v>04 RECEITA ARRECADADA 2016</v>
      </c>
    </row>
    <row r="192" spans="3:12" ht="15">
      <c r="C192" s="133">
        <v>3</v>
      </c>
      <c r="D192" s="129" t="s">
        <v>693</v>
      </c>
      <c r="E192" s="133">
        <f t="shared" si="2"/>
        <v>2016</v>
      </c>
      <c r="F192" s="129" t="s">
        <v>862</v>
      </c>
      <c r="G192" s="134" t="s">
        <v>314</v>
      </c>
      <c r="H192" s="130" t="s">
        <v>315</v>
      </c>
      <c r="I192" s="140" t="s">
        <v>695</v>
      </c>
      <c r="J192" s="138">
        <f>'04'!D867</f>
        <v>0</v>
      </c>
      <c r="K192" s="141">
        <f>'04'!D175</f>
        <v>0</v>
      </c>
      <c r="L192" s="175" t="str">
        <f>'04'!$B$7</f>
        <v>04 RECEITA ARRECADADA 2016</v>
      </c>
    </row>
    <row r="193" spans="3:12" ht="15">
      <c r="C193" s="133">
        <v>3</v>
      </c>
      <c r="D193" s="129" t="s">
        <v>693</v>
      </c>
      <c r="E193" s="133">
        <f t="shared" si="2"/>
        <v>2016</v>
      </c>
      <c r="F193" s="129" t="s">
        <v>863</v>
      </c>
      <c r="G193" s="134" t="s">
        <v>316</v>
      </c>
      <c r="H193" s="130" t="s">
        <v>317</v>
      </c>
      <c r="I193" s="140" t="s">
        <v>695</v>
      </c>
      <c r="J193" s="138">
        <f>'04'!D868</f>
        <v>0</v>
      </c>
      <c r="K193" s="141">
        <f>'04'!D176</f>
        <v>1953782.91</v>
      </c>
      <c r="L193" s="175" t="str">
        <f>'04'!$B$7</f>
        <v>04 RECEITA ARRECADADA 2016</v>
      </c>
    </row>
    <row r="194" spans="3:12" ht="15">
      <c r="C194" s="133">
        <v>3</v>
      </c>
      <c r="D194" s="129" t="s">
        <v>693</v>
      </c>
      <c r="E194" s="133">
        <f t="shared" si="2"/>
        <v>2016</v>
      </c>
      <c r="F194" s="129" t="s">
        <v>864</v>
      </c>
      <c r="G194" s="134" t="s">
        <v>318</v>
      </c>
      <c r="H194" s="130" t="s">
        <v>193</v>
      </c>
      <c r="I194" s="140" t="s">
        <v>695</v>
      </c>
      <c r="J194" s="138">
        <f>'04'!D869</f>
        <v>0</v>
      </c>
      <c r="K194" s="141">
        <f>'04'!D177</f>
        <v>0</v>
      </c>
      <c r="L194" s="175" t="str">
        <f>'04'!$B$7</f>
        <v>04 RECEITA ARRECADADA 2016</v>
      </c>
    </row>
    <row r="195" spans="3:12" ht="15">
      <c r="C195" s="133">
        <v>3</v>
      </c>
      <c r="D195" s="129" t="s">
        <v>693</v>
      </c>
      <c r="E195" s="133">
        <f t="shared" si="2"/>
        <v>2016</v>
      </c>
      <c r="F195" s="129" t="s">
        <v>865</v>
      </c>
      <c r="G195" s="134" t="s">
        <v>319</v>
      </c>
      <c r="H195" s="130" t="s">
        <v>195</v>
      </c>
      <c r="I195" s="140" t="s">
        <v>695</v>
      </c>
      <c r="J195" s="138">
        <f>'04'!D870</f>
        <v>0</v>
      </c>
      <c r="K195" s="141">
        <f>'04'!D178</f>
        <v>0</v>
      </c>
      <c r="L195" s="175" t="str">
        <f>'04'!$B$7</f>
        <v>04 RECEITA ARRECADADA 2016</v>
      </c>
    </row>
    <row r="196" spans="3:12" ht="15">
      <c r="C196" s="133">
        <v>3</v>
      </c>
      <c r="D196" s="129" t="s">
        <v>693</v>
      </c>
      <c r="E196" s="133">
        <f t="shared" si="2"/>
        <v>2016</v>
      </c>
      <c r="F196" s="129" t="s">
        <v>866</v>
      </c>
      <c r="G196" s="134" t="s">
        <v>320</v>
      </c>
      <c r="H196" s="130" t="s">
        <v>1847</v>
      </c>
      <c r="I196" s="140" t="s">
        <v>695</v>
      </c>
      <c r="J196" s="138">
        <f>'04'!D871</f>
        <v>0</v>
      </c>
      <c r="K196" s="141">
        <f>'04'!D179</f>
        <v>0</v>
      </c>
      <c r="L196" s="175" t="str">
        <f>'04'!$B$7</f>
        <v>04 RECEITA ARRECADADA 2016</v>
      </c>
    </row>
    <row r="197" spans="3:12" ht="15">
      <c r="C197" s="133">
        <v>3</v>
      </c>
      <c r="D197" s="129" t="s">
        <v>693</v>
      </c>
      <c r="E197" s="133">
        <f t="shared" si="2"/>
        <v>2016</v>
      </c>
      <c r="F197" s="129" t="s">
        <v>867</v>
      </c>
      <c r="G197" s="134" t="s">
        <v>321</v>
      </c>
      <c r="H197" s="130" t="s">
        <v>322</v>
      </c>
      <c r="I197" s="140" t="s">
        <v>695</v>
      </c>
      <c r="J197" s="138">
        <f>'04'!D872</f>
        <v>0</v>
      </c>
      <c r="K197" s="141">
        <f>'04'!D180</f>
        <v>0</v>
      </c>
      <c r="L197" s="175" t="str">
        <f>'04'!$B$7</f>
        <v>04 RECEITA ARRECADADA 2016</v>
      </c>
    </row>
    <row r="198" spans="3:12" ht="15">
      <c r="C198" s="133">
        <v>3</v>
      </c>
      <c r="D198" s="129" t="s">
        <v>693</v>
      </c>
      <c r="E198" s="133">
        <f t="shared" si="2"/>
        <v>2016</v>
      </c>
      <c r="F198" s="129" t="s">
        <v>868</v>
      </c>
      <c r="G198" s="134" t="s">
        <v>323</v>
      </c>
      <c r="H198" s="130" t="s">
        <v>242</v>
      </c>
      <c r="I198" s="140" t="s">
        <v>695</v>
      </c>
      <c r="J198" s="138">
        <f>'04'!D873</f>
        <v>0</v>
      </c>
      <c r="K198" s="141">
        <f>'04'!D181</f>
        <v>0</v>
      </c>
      <c r="L198" s="175" t="str">
        <f>'04'!$B$7</f>
        <v>04 RECEITA ARRECADADA 2016</v>
      </c>
    </row>
    <row r="199" spans="3:12" ht="15">
      <c r="C199" s="133">
        <v>3</v>
      </c>
      <c r="D199" s="129" t="s">
        <v>693</v>
      </c>
      <c r="E199" s="133">
        <f aca="true" t="shared" si="3" ref="E199:E262">E198</f>
        <v>2016</v>
      </c>
      <c r="F199" s="129" t="s">
        <v>869</v>
      </c>
      <c r="G199" s="134" t="s">
        <v>324</v>
      </c>
      <c r="H199" s="130" t="s">
        <v>244</v>
      </c>
      <c r="I199" s="140" t="s">
        <v>695</v>
      </c>
      <c r="J199" s="138">
        <f>'04'!D874</f>
        <v>0</v>
      </c>
      <c r="K199" s="141">
        <f>'04'!D182</f>
        <v>0</v>
      </c>
      <c r="L199" s="175" t="str">
        <f>'04'!$B$7</f>
        <v>04 RECEITA ARRECADADA 2016</v>
      </c>
    </row>
    <row r="200" spans="3:12" ht="15">
      <c r="C200" s="133">
        <v>3</v>
      </c>
      <c r="D200" s="129" t="s">
        <v>693</v>
      </c>
      <c r="E200" s="133">
        <f t="shared" si="3"/>
        <v>2016</v>
      </c>
      <c r="F200" s="129" t="s">
        <v>870</v>
      </c>
      <c r="G200" s="134" t="s">
        <v>325</v>
      </c>
      <c r="H200" s="130" t="s">
        <v>246</v>
      </c>
      <c r="I200" s="140" t="s">
        <v>695</v>
      </c>
      <c r="J200" s="138">
        <f>'04'!D875</f>
        <v>0</v>
      </c>
      <c r="K200" s="141">
        <f>'04'!D183</f>
        <v>0</v>
      </c>
      <c r="L200" s="175" t="str">
        <f>'04'!$B$7</f>
        <v>04 RECEITA ARRECADADA 2016</v>
      </c>
    </row>
    <row r="201" spans="3:12" ht="15">
      <c r="C201" s="133">
        <v>3</v>
      </c>
      <c r="D201" s="129" t="s">
        <v>693</v>
      </c>
      <c r="E201" s="133">
        <f t="shared" si="3"/>
        <v>2016</v>
      </c>
      <c r="F201" s="129" t="s">
        <v>871</v>
      </c>
      <c r="G201" s="134" t="s">
        <v>326</v>
      </c>
      <c r="H201" s="130" t="s">
        <v>1847</v>
      </c>
      <c r="I201" s="140" t="s">
        <v>695</v>
      </c>
      <c r="J201" s="138">
        <f>'04'!D876</f>
        <v>0</v>
      </c>
      <c r="K201" s="141">
        <f>'04'!D184</f>
        <v>0</v>
      </c>
      <c r="L201" s="175" t="str">
        <f>'04'!$B$7</f>
        <v>04 RECEITA ARRECADADA 2016</v>
      </c>
    </row>
    <row r="202" spans="3:12" ht="15">
      <c r="C202" s="133">
        <v>3</v>
      </c>
      <c r="D202" s="129" t="s">
        <v>693</v>
      </c>
      <c r="E202" s="133">
        <f t="shared" si="3"/>
        <v>2016</v>
      </c>
      <c r="F202" s="129" t="s">
        <v>872</v>
      </c>
      <c r="G202" s="134" t="s">
        <v>327</v>
      </c>
      <c r="H202" s="130" t="s">
        <v>322</v>
      </c>
      <c r="I202" s="140" t="s">
        <v>695</v>
      </c>
      <c r="J202" s="138">
        <f>'04'!D877</f>
        <v>0</v>
      </c>
      <c r="K202" s="141">
        <f>'04'!D185</f>
        <v>0</v>
      </c>
      <c r="L202" s="175" t="str">
        <f>'04'!$B$7</f>
        <v>04 RECEITA ARRECADADA 2016</v>
      </c>
    </row>
    <row r="203" spans="3:12" ht="15">
      <c r="C203" s="133">
        <v>3</v>
      </c>
      <c r="D203" s="129" t="s">
        <v>693</v>
      </c>
      <c r="E203" s="133">
        <f t="shared" si="3"/>
        <v>2016</v>
      </c>
      <c r="F203" s="129" t="s">
        <v>873</v>
      </c>
      <c r="G203" s="134" t="s">
        <v>328</v>
      </c>
      <c r="H203" s="130" t="s">
        <v>242</v>
      </c>
      <c r="I203" s="140" t="s">
        <v>695</v>
      </c>
      <c r="J203" s="138">
        <f>'04'!D878</f>
        <v>0</v>
      </c>
      <c r="K203" s="141">
        <f>'04'!D186</f>
        <v>0</v>
      </c>
      <c r="L203" s="175" t="str">
        <f>'04'!$B$7</f>
        <v>04 RECEITA ARRECADADA 2016</v>
      </c>
    </row>
    <row r="204" spans="3:12" ht="15">
      <c r="C204" s="133">
        <v>3</v>
      </c>
      <c r="D204" s="129" t="s">
        <v>693</v>
      </c>
      <c r="E204" s="133">
        <f t="shared" si="3"/>
        <v>2016</v>
      </c>
      <c r="F204" s="129" t="s">
        <v>874</v>
      </c>
      <c r="G204" s="134" t="s">
        <v>329</v>
      </c>
      <c r="H204" s="130" t="s">
        <v>273</v>
      </c>
      <c r="I204" s="140" t="s">
        <v>695</v>
      </c>
      <c r="J204" s="138">
        <f>'04'!D879</f>
        <v>0</v>
      </c>
      <c r="K204" s="141">
        <f>'04'!D187</f>
        <v>0</v>
      </c>
      <c r="L204" s="175" t="str">
        <f>'04'!$B$7</f>
        <v>04 RECEITA ARRECADADA 2016</v>
      </c>
    </row>
    <row r="205" spans="3:12" ht="15">
      <c r="C205" s="133">
        <v>3</v>
      </c>
      <c r="D205" s="129" t="s">
        <v>693</v>
      </c>
      <c r="E205" s="133">
        <f t="shared" si="3"/>
        <v>2016</v>
      </c>
      <c r="F205" s="129" t="s">
        <v>875</v>
      </c>
      <c r="G205" s="134" t="s">
        <v>330</v>
      </c>
      <c r="H205" s="130" t="s">
        <v>275</v>
      </c>
      <c r="I205" s="140" t="s">
        <v>695</v>
      </c>
      <c r="J205" s="138">
        <f>'04'!D880</f>
        <v>0</v>
      </c>
      <c r="K205" s="141">
        <f>'04'!D188</f>
        <v>0</v>
      </c>
      <c r="L205" s="175" t="str">
        <f>'04'!$B$7</f>
        <v>04 RECEITA ARRECADADA 2016</v>
      </c>
    </row>
    <row r="206" spans="3:12" ht="15">
      <c r="C206" s="133">
        <v>3</v>
      </c>
      <c r="D206" s="129" t="s">
        <v>693</v>
      </c>
      <c r="E206" s="133">
        <f t="shared" si="3"/>
        <v>2016</v>
      </c>
      <c r="F206" s="129" t="s">
        <v>876</v>
      </c>
      <c r="G206" s="134" t="s">
        <v>331</v>
      </c>
      <c r="H206" s="130" t="s">
        <v>332</v>
      </c>
      <c r="I206" s="140" t="s">
        <v>695</v>
      </c>
      <c r="J206" s="138">
        <f>'04'!D881</f>
        <v>0</v>
      </c>
      <c r="K206" s="141">
        <f>'04'!D189</f>
        <v>0</v>
      </c>
      <c r="L206" s="175" t="str">
        <f>'04'!$B$7</f>
        <v>04 RECEITA ARRECADADA 2016</v>
      </c>
    </row>
    <row r="207" spans="3:12" ht="15">
      <c r="C207" s="133">
        <v>3</v>
      </c>
      <c r="D207" s="129" t="s">
        <v>693</v>
      </c>
      <c r="E207" s="133">
        <f t="shared" si="3"/>
        <v>2016</v>
      </c>
      <c r="F207" s="129" t="s">
        <v>877</v>
      </c>
      <c r="G207" s="134" t="s">
        <v>333</v>
      </c>
      <c r="H207" s="130" t="s">
        <v>322</v>
      </c>
      <c r="I207" s="140" t="s">
        <v>695</v>
      </c>
      <c r="J207" s="138">
        <f>'04'!D882</f>
        <v>0</v>
      </c>
      <c r="K207" s="141">
        <f>'04'!D190</f>
        <v>0</v>
      </c>
      <c r="L207" s="175" t="str">
        <f>'04'!$B$7</f>
        <v>04 RECEITA ARRECADADA 2016</v>
      </c>
    </row>
    <row r="208" spans="3:12" ht="15">
      <c r="C208" s="133">
        <v>3</v>
      </c>
      <c r="D208" s="129" t="s">
        <v>693</v>
      </c>
      <c r="E208" s="133">
        <f t="shared" si="3"/>
        <v>2016</v>
      </c>
      <c r="F208" s="129" t="s">
        <v>878</v>
      </c>
      <c r="G208" s="134" t="s">
        <v>334</v>
      </c>
      <c r="H208" s="130" t="s">
        <v>242</v>
      </c>
      <c r="I208" s="140" t="s">
        <v>695</v>
      </c>
      <c r="J208" s="138">
        <f>'04'!D883</f>
        <v>0</v>
      </c>
      <c r="K208" s="141">
        <f>'04'!D191</f>
        <v>0</v>
      </c>
      <c r="L208" s="175" t="str">
        <f>'04'!$B$7</f>
        <v>04 RECEITA ARRECADADA 2016</v>
      </c>
    </row>
    <row r="209" spans="3:12" ht="15">
      <c r="C209" s="133">
        <v>3</v>
      </c>
      <c r="D209" s="129" t="s">
        <v>693</v>
      </c>
      <c r="E209" s="133">
        <f t="shared" si="3"/>
        <v>2016</v>
      </c>
      <c r="F209" s="129" t="s">
        <v>879</v>
      </c>
      <c r="G209" s="134" t="s">
        <v>335</v>
      </c>
      <c r="H209" s="130" t="s">
        <v>280</v>
      </c>
      <c r="I209" s="140" t="s">
        <v>695</v>
      </c>
      <c r="J209" s="138">
        <f>'04'!D884</f>
        <v>0</v>
      </c>
      <c r="K209" s="141">
        <f>'04'!D192</f>
        <v>0</v>
      </c>
      <c r="L209" s="175" t="str">
        <f>'04'!$B$7</f>
        <v>04 RECEITA ARRECADADA 2016</v>
      </c>
    </row>
    <row r="210" spans="3:12" ht="15">
      <c r="C210" s="133">
        <v>3</v>
      </c>
      <c r="D210" s="129" t="s">
        <v>693</v>
      </c>
      <c r="E210" s="133">
        <f t="shared" si="3"/>
        <v>2016</v>
      </c>
      <c r="F210" s="129" t="s">
        <v>880</v>
      </c>
      <c r="G210" s="134" t="s">
        <v>336</v>
      </c>
      <c r="H210" s="130" t="s">
        <v>290</v>
      </c>
      <c r="I210" s="140" t="s">
        <v>695</v>
      </c>
      <c r="J210" s="138">
        <f>'04'!D885</f>
        <v>0</v>
      </c>
      <c r="K210" s="141">
        <f>'04'!D193</f>
        <v>0</v>
      </c>
      <c r="L210" s="175" t="str">
        <f>'04'!$B$7</f>
        <v>04 RECEITA ARRECADADA 2016</v>
      </c>
    </row>
    <row r="211" spans="3:12" ht="15">
      <c r="C211" s="133">
        <v>3</v>
      </c>
      <c r="D211" s="129" t="s">
        <v>693</v>
      </c>
      <c r="E211" s="133">
        <f t="shared" si="3"/>
        <v>2016</v>
      </c>
      <c r="F211" s="129" t="s">
        <v>881</v>
      </c>
      <c r="G211" s="134" t="s">
        <v>337</v>
      </c>
      <c r="H211" s="130" t="s">
        <v>292</v>
      </c>
      <c r="I211" s="140" t="s">
        <v>695</v>
      </c>
      <c r="J211" s="138">
        <f>'04'!D886</f>
        <v>0</v>
      </c>
      <c r="K211" s="141">
        <f>'04'!D194</f>
        <v>0</v>
      </c>
      <c r="L211" s="175" t="str">
        <f>'04'!$B$7</f>
        <v>04 RECEITA ARRECADADA 2016</v>
      </c>
    </row>
    <row r="212" spans="3:12" ht="15">
      <c r="C212" s="133">
        <v>3</v>
      </c>
      <c r="D212" s="129" t="s">
        <v>693</v>
      </c>
      <c r="E212" s="133">
        <f t="shared" si="3"/>
        <v>2016</v>
      </c>
      <c r="F212" s="129" t="s">
        <v>882</v>
      </c>
      <c r="G212" s="134" t="s">
        <v>338</v>
      </c>
      <c r="H212" s="130" t="s">
        <v>294</v>
      </c>
      <c r="I212" s="140" t="s">
        <v>695</v>
      </c>
      <c r="J212" s="138">
        <f>'04'!D887</f>
        <v>0</v>
      </c>
      <c r="K212" s="141">
        <f>'04'!D195</f>
        <v>0</v>
      </c>
      <c r="L212" s="175" t="str">
        <f>'04'!$B$7</f>
        <v>04 RECEITA ARRECADADA 2016</v>
      </c>
    </row>
    <row r="213" spans="3:12" ht="15">
      <c r="C213" s="133">
        <v>3</v>
      </c>
      <c r="D213" s="129" t="s">
        <v>693</v>
      </c>
      <c r="E213" s="133">
        <f t="shared" si="3"/>
        <v>2016</v>
      </c>
      <c r="F213" s="129" t="s">
        <v>883</v>
      </c>
      <c r="G213" s="134" t="s">
        <v>339</v>
      </c>
      <c r="H213" s="130" t="s">
        <v>340</v>
      </c>
      <c r="I213" s="140" t="s">
        <v>695</v>
      </c>
      <c r="J213" s="138">
        <f>'04'!D888</f>
        <v>0</v>
      </c>
      <c r="K213" s="141">
        <f>'04'!D196</f>
        <v>0</v>
      </c>
      <c r="L213" s="175" t="str">
        <f>'04'!$B$7</f>
        <v>04 RECEITA ARRECADADA 2016</v>
      </c>
    </row>
    <row r="214" spans="3:12" ht="15">
      <c r="C214" s="133">
        <v>3</v>
      </c>
      <c r="D214" s="129" t="s">
        <v>693</v>
      </c>
      <c r="E214" s="133">
        <f t="shared" si="3"/>
        <v>2016</v>
      </c>
      <c r="F214" s="129" t="s">
        <v>884</v>
      </c>
      <c r="G214" s="134" t="s">
        <v>341</v>
      </c>
      <c r="H214" s="130" t="s">
        <v>1</v>
      </c>
      <c r="I214" s="140" t="s">
        <v>695</v>
      </c>
      <c r="J214" s="138">
        <f>'04'!D889</f>
        <v>0</v>
      </c>
      <c r="K214" s="141">
        <f>'04'!D197</f>
        <v>1953782.91</v>
      </c>
      <c r="L214" s="175" t="str">
        <f>'04'!$B$7</f>
        <v>04 RECEITA ARRECADADA 2016</v>
      </c>
    </row>
    <row r="215" spans="3:12" ht="15">
      <c r="C215" s="133">
        <v>3</v>
      </c>
      <c r="D215" s="129" t="s">
        <v>693</v>
      </c>
      <c r="E215" s="133">
        <f t="shared" si="3"/>
        <v>2016</v>
      </c>
      <c r="F215" s="129" t="s">
        <v>885</v>
      </c>
      <c r="G215" s="134" t="s">
        <v>342</v>
      </c>
      <c r="H215" s="130" t="s">
        <v>343</v>
      </c>
      <c r="I215" s="140" t="s">
        <v>695</v>
      </c>
      <c r="J215" s="138">
        <f>'04'!D890</f>
        <v>0</v>
      </c>
      <c r="K215" s="141">
        <f>'04'!D198</f>
        <v>1311214.96</v>
      </c>
      <c r="L215" s="175" t="str">
        <f>'04'!$B$7</f>
        <v>04 RECEITA ARRECADADA 2016</v>
      </c>
    </row>
    <row r="216" spans="3:12" ht="15">
      <c r="C216" s="133">
        <v>3</v>
      </c>
      <c r="D216" s="129" t="s">
        <v>693</v>
      </c>
      <c r="E216" s="133">
        <f t="shared" si="3"/>
        <v>2016</v>
      </c>
      <c r="F216" s="129" t="s">
        <v>886</v>
      </c>
      <c r="G216" s="134" t="s">
        <v>344</v>
      </c>
      <c r="H216" s="130" t="s">
        <v>19</v>
      </c>
      <c r="I216" s="140" t="s">
        <v>695</v>
      </c>
      <c r="J216" s="138">
        <f>'04'!D891</f>
        <v>0</v>
      </c>
      <c r="K216" s="141">
        <f>'04'!D199</f>
        <v>518000</v>
      </c>
      <c r="L216" s="175" t="str">
        <f>'04'!$B$7</f>
        <v>04 RECEITA ARRECADADA 2016</v>
      </c>
    </row>
    <row r="217" spans="3:12" ht="15">
      <c r="C217" s="133">
        <v>3</v>
      </c>
      <c r="D217" s="129" t="s">
        <v>693</v>
      </c>
      <c r="E217" s="133">
        <f t="shared" si="3"/>
        <v>2016</v>
      </c>
      <c r="F217" s="129" t="s">
        <v>887</v>
      </c>
      <c r="G217" s="134" t="s">
        <v>345</v>
      </c>
      <c r="H217" s="130" t="s">
        <v>7</v>
      </c>
      <c r="I217" s="140" t="s">
        <v>695</v>
      </c>
      <c r="J217" s="138">
        <f>'04'!D892</f>
        <v>0</v>
      </c>
      <c r="K217" s="141">
        <f>'04'!D200</f>
        <v>310743.75</v>
      </c>
      <c r="L217" s="175" t="str">
        <f>'04'!$B$7</f>
        <v>04 RECEITA ARRECADADA 2016</v>
      </c>
    </row>
    <row r="218" spans="3:12" ht="15">
      <c r="C218" s="133">
        <v>3</v>
      </c>
      <c r="D218" s="129" t="s">
        <v>693</v>
      </c>
      <c r="E218" s="133">
        <f t="shared" si="3"/>
        <v>2016</v>
      </c>
      <c r="F218" s="129" t="s">
        <v>888</v>
      </c>
      <c r="G218" s="134" t="s">
        <v>346</v>
      </c>
      <c r="H218" s="130" t="s">
        <v>13</v>
      </c>
      <c r="I218" s="140" t="s">
        <v>695</v>
      </c>
      <c r="J218" s="138">
        <f>'04'!D893</f>
        <v>0</v>
      </c>
      <c r="K218" s="141">
        <f>'04'!D201</f>
        <v>482471.21</v>
      </c>
      <c r="L218" s="175" t="str">
        <f>'04'!$B$7</f>
        <v>04 RECEITA ARRECADADA 2016</v>
      </c>
    </row>
    <row r="219" spans="3:12" ht="15">
      <c r="C219" s="133">
        <v>3</v>
      </c>
      <c r="D219" s="129" t="s">
        <v>693</v>
      </c>
      <c r="E219" s="133">
        <f t="shared" si="3"/>
        <v>2016</v>
      </c>
      <c r="F219" s="129" t="s">
        <v>889</v>
      </c>
      <c r="G219" s="134" t="s">
        <v>347</v>
      </c>
      <c r="H219" s="130" t="s">
        <v>348</v>
      </c>
      <c r="I219" s="140" t="s">
        <v>695</v>
      </c>
      <c r="J219" s="138">
        <f>'04'!D894</f>
        <v>0</v>
      </c>
      <c r="K219" s="141">
        <f>'04'!D202</f>
        <v>0</v>
      </c>
      <c r="L219" s="175" t="str">
        <f>'04'!$B$7</f>
        <v>04 RECEITA ARRECADADA 2016</v>
      </c>
    </row>
    <row r="220" spans="3:12" ht="15">
      <c r="C220" s="133">
        <v>3</v>
      </c>
      <c r="D220" s="129" t="s">
        <v>693</v>
      </c>
      <c r="E220" s="133">
        <f t="shared" si="3"/>
        <v>2016</v>
      </c>
      <c r="F220" s="129" t="s">
        <v>890</v>
      </c>
      <c r="G220" s="134" t="s">
        <v>349</v>
      </c>
      <c r="H220" s="130" t="s">
        <v>350</v>
      </c>
      <c r="I220" s="140" t="s">
        <v>695</v>
      </c>
      <c r="J220" s="138">
        <f>'04'!D895</f>
        <v>0</v>
      </c>
      <c r="K220" s="141">
        <f>'04'!D203</f>
        <v>0</v>
      </c>
      <c r="L220" s="175" t="str">
        <f>'04'!$B$7</f>
        <v>04 RECEITA ARRECADADA 2016</v>
      </c>
    </row>
    <row r="221" spans="3:12" ht="15">
      <c r="C221" s="133">
        <v>3</v>
      </c>
      <c r="D221" s="129" t="s">
        <v>693</v>
      </c>
      <c r="E221" s="133">
        <f t="shared" si="3"/>
        <v>2016</v>
      </c>
      <c r="F221" s="129" t="s">
        <v>891</v>
      </c>
      <c r="G221" s="134" t="s">
        <v>351</v>
      </c>
      <c r="H221" s="130" t="s">
        <v>15</v>
      </c>
      <c r="I221" s="140" t="s">
        <v>695</v>
      </c>
      <c r="J221" s="138">
        <f>'04'!D896</f>
        <v>0</v>
      </c>
      <c r="K221" s="141">
        <f>'04'!D204</f>
        <v>0</v>
      </c>
      <c r="L221" s="175" t="str">
        <f>'04'!$B$7</f>
        <v>04 RECEITA ARRECADADA 2016</v>
      </c>
    </row>
    <row r="222" spans="3:12" ht="15">
      <c r="C222" s="133">
        <v>3</v>
      </c>
      <c r="D222" s="129" t="s">
        <v>693</v>
      </c>
      <c r="E222" s="133">
        <f t="shared" si="3"/>
        <v>2016</v>
      </c>
      <c r="F222" s="129" t="s">
        <v>892</v>
      </c>
      <c r="G222" s="134" t="s">
        <v>352</v>
      </c>
      <c r="H222" s="130" t="s">
        <v>353</v>
      </c>
      <c r="I222" s="140" t="s">
        <v>695</v>
      </c>
      <c r="J222" s="138">
        <f>'04'!D897</f>
        <v>0</v>
      </c>
      <c r="K222" s="141">
        <f>'04'!D205</f>
        <v>642567.95</v>
      </c>
      <c r="L222" s="175" t="str">
        <f>'04'!$B$7</f>
        <v>04 RECEITA ARRECADADA 2016</v>
      </c>
    </row>
    <row r="223" spans="3:12" ht="15">
      <c r="C223" s="133">
        <v>3</v>
      </c>
      <c r="D223" s="129" t="s">
        <v>693</v>
      </c>
      <c r="E223" s="133">
        <f t="shared" si="3"/>
        <v>2016</v>
      </c>
      <c r="F223" s="129" t="s">
        <v>893</v>
      </c>
      <c r="G223" s="134" t="s">
        <v>354</v>
      </c>
      <c r="H223" s="130" t="s">
        <v>19</v>
      </c>
      <c r="I223" s="140" t="s">
        <v>695</v>
      </c>
      <c r="J223" s="138">
        <f>'04'!D898</f>
        <v>0</v>
      </c>
      <c r="K223" s="141">
        <f>'04'!D206</f>
        <v>0</v>
      </c>
      <c r="L223" s="175" t="str">
        <f>'04'!$B$7</f>
        <v>04 RECEITA ARRECADADA 2016</v>
      </c>
    </row>
    <row r="224" spans="3:12" ht="15">
      <c r="C224" s="133">
        <v>3</v>
      </c>
      <c r="D224" s="129" t="s">
        <v>693</v>
      </c>
      <c r="E224" s="133">
        <f t="shared" si="3"/>
        <v>2016</v>
      </c>
      <c r="F224" s="129" t="s">
        <v>894</v>
      </c>
      <c r="G224" s="134" t="s">
        <v>355</v>
      </c>
      <c r="H224" s="130" t="s">
        <v>7</v>
      </c>
      <c r="I224" s="140" t="s">
        <v>695</v>
      </c>
      <c r="J224" s="138">
        <f>'04'!D899</f>
        <v>0</v>
      </c>
      <c r="K224" s="141">
        <f>'04'!D207</f>
        <v>0</v>
      </c>
      <c r="L224" s="175" t="str">
        <f>'04'!$B$7</f>
        <v>04 RECEITA ARRECADADA 2016</v>
      </c>
    </row>
    <row r="225" spans="3:12" ht="15">
      <c r="C225" s="133">
        <v>3</v>
      </c>
      <c r="D225" s="129" t="s">
        <v>693</v>
      </c>
      <c r="E225" s="133">
        <f t="shared" si="3"/>
        <v>2016</v>
      </c>
      <c r="F225" s="129" t="s">
        <v>895</v>
      </c>
      <c r="G225" s="134" t="s">
        <v>356</v>
      </c>
      <c r="H225" s="130" t="s">
        <v>13</v>
      </c>
      <c r="I225" s="140" t="s">
        <v>695</v>
      </c>
      <c r="J225" s="138">
        <f>'04'!D900</f>
        <v>0</v>
      </c>
      <c r="K225" s="141">
        <f>'04'!D208</f>
        <v>0</v>
      </c>
      <c r="L225" s="175" t="str">
        <f>'04'!$B$7</f>
        <v>04 RECEITA ARRECADADA 2016</v>
      </c>
    </row>
    <row r="226" spans="3:12" ht="15">
      <c r="C226" s="133">
        <v>3</v>
      </c>
      <c r="D226" s="129" t="s">
        <v>693</v>
      </c>
      <c r="E226" s="133">
        <f t="shared" si="3"/>
        <v>2016</v>
      </c>
      <c r="F226" s="129" t="s">
        <v>896</v>
      </c>
      <c r="G226" s="134" t="s">
        <v>357</v>
      </c>
      <c r="H226" s="130" t="s">
        <v>348</v>
      </c>
      <c r="I226" s="140" t="s">
        <v>695</v>
      </c>
      <c r="J226" s="138">
        <f>'04'!D901</f>
        <v>0</v>
      </c>
      <c r="K226" s="141">
        <f>'04'!D209</f>
        <v>0</v>
      </c>
      <c r="L226" s="175" t="str">
        <f>'04'!$B$7</f>
        <v>04 RECEITA ARRECADADA 2016</v>
      </c>
    </row>
    <row r="227" spans="3:12" ht="15">
      <c r="C227" s="133">
        <v>3</v>
      </c>
      <c r="D227" s="129" t="s">
        <v>693</v>
      </c>
      <c r="E227" s="133">
        <f t="shared" si="3"/>
        <v>2016</v>
      </c>
      <c r="F227" s="129" t="s">
        <v>897</v>
      </c>
      <c r="G227" s="134" t="s">
        <v>358</v>
      </c>
      <c r="H227" s="130" t="s">
        <v>350</v>
      </c>
      <c r="I227" s="140" t="s">
        <v>695</v>
      </c>
      <c r="J227" s="138">
        <f>'04'!D902</f>
        <v>0</v>
      </c>
      <c r="K227" s="141">
        <f>'04'!D210</f>
        <v>0</v>
      </c>
      <c r="L227" s="175" t="str">
        <f>'04'!$B$7</f>
        <v>04 RECEITA ARRECADADA 2016</v>
      </c>
    </row>
    <row r="228" spans="3:12" ht="15">
      <c r="C228" s="133">
        <v>3</v>
      </c>
      <c r="D228" s="129" t="s">
        <v>693</v>
      </c>
      <c r="E228" s="133">
        <f t="shared" si="3"/>
        <v>2016</v>
      </c>
      <c r="F228" s="129" t="s">
        <v>898</v>
      </c>
      <c r="G228" s="134" t="s">
        <v>359</v>
      </c>
      <c r="H228" s="130" t="s">
        <v>22</v>
      </c>
      <c r="I228" s="140" t="s">
        <v>695</v>
      </c>
      <c r="J228" s="138">
        <f>'04'!D903</f>
        <v>0</v>
      </c>
      <c r="K228" s="141">
        <f>'04'!D211</f>
        <v>642567.95</v>
      </c>
      <c r="L228" s="175" t="str">
        <f>'04'!$B$7</f>
        <v>04 RECEITA ARRECADADA 2016</v>
      </c>
    </row>
    <row r="229" spans="3:12" ht="15">
      <c r="C229" s="133">
        <v>3</v>
      </c>
      <c r="D229" s="129" t="s">
        <v>693</v>
      </c>
      <c r="E229" s="133">
        <f t="shared" si="3"/>
        <v>2016</v>
      </c>
      <c r="F229" s="129" t="s">
        <v>899</v>
      </c>
      <c r="G229" s="134" t="s">
        <v>360</v>
      </c>
      <c r="H229" s="130" t="s">
        <v>361</v>
      </c>
      <c r="I229" s="140" t="s">
        <v>695</v>
      </c>
      <c r="J229" s="138">
        <f>'04'!D904</f>
        <v>0</v>
      </c>
      <c r="K229" s="141">
        <f>'04'!D212</f>
        <v>0</v>
      </c>
      <c r="L229" s="175" t="str">
        <f>'04'!$B$7</f>
        <v>04 RECEITA ARRECADADA 2016</v>
      </c>
    </row>
    <row r="230" spans="3:12" ht="15">
      <c r="C230" s="133">
        <v>3</v>
      </c>
      <c r="D230" s="129" t="s">
        <v>693</v>
      </c>
      <c r="E230" s="133">
        <f t="shared" si="3"/>
        <v>2016</v>
      </c>
      <c r="F230" s="129" t="s">
        <v>900</v>
      </c>
      <c r="G230" s="134" t="s">
        <v>362</v>
      </c>
      <c r="H230" s="130" t="s">
        <v>363</v>
      </c>
      <c r="I230" s="140" t="s">
        <v>695</v>
      </c>
      <c r="J230" s="138">
        <f>'04'!D905</f>
        <v>0</v>
      </c>
      <c r="K230" s="141">
        <f>'04'!D213</f>
        <v>0</v>
      </c>
      <c r="L230" s="175" t="str">
        <f>'04'!$B$7</f>
        <v>04 RECEITA ARRECADADA 2016</v>
      </c>
    </row>
    <row r="231" spans="3:12" ht="15">
      <c r="C231" s="133">
        <v>3</v>
      </c>
      <c r="D231" s="129" t="s">
        <v>693</v>
      </c>
      <c r="E231" s="133">
        <f t="shared" si="3"/>
        <v>2016</v>
      </c>
      <c r="F231" s="129" t="s">
        <v>901</v>
      </c>
      <c r="G231" s="134" t="s">
        <v>364</v>
      </c>
      <c r="H231" s="130" t="s">
        <v>7</v>
      </c>
      <c r="I231" s="140" t="s">
        <v>695</v>
      </c>
      <c r="J231" s="138">
        <f>'04'!D906</f>
        <v>0</v>
      </c>
      <c r="K231" s="141">
        <f>'04'!D214</f>
        <v>0</v>
      </c>
      <c r="L231" s="175" t="str">
        <f>'04'!$B$7</f>
        <v>04 RECEITA ARRECADADA 2016</v>
      </c>
    </row>
    <row r="232" spans="3:12" ht="15">
      <c r="C232" s="133">
        <v>3</v>
      </c>
      <c r="D232" s="129" t="s">
        <v>693</v>
      </c>
      <c r="E232" s="133">
        <f t="shared" si="3"/>
        <v>2016</v>
      </c>
      <c r="F232" s="129" t="s">
        <v>902</v>
      </c>
      <c r="G232" s="134" t="s">
        <v>365</v>
      </c>
      <c r="H232" s="130" t="s">
        <v>28</v>
      </c>
      <c r="I232" s="140" t="s">
        <v>695</v>
      </c>
      <c r="J232" s="138">
        <f>'04'!D907</f>
        <v>0</v>
      </c>
      <c r="K232" s="141">
        <f>'04'!D215</f>
        <v>0</v>
      </c>
      <c r="L232" s="175" t="str">
        <f>'04'!$B$7</f>
        <v>04 RECEITA ARRECADADA 2016</v>
      </c>
    </row>
    <row r="233" spans="3:12" ht="15">
      <c r="C233" s="133">
        <v>3</v>
      </c>
      <c r="D233" s="129" t="s">
        <v>693</v>
      </c>
      <c r="E233" s="133">
        <f t="shared" si="3"/>
        <v>2016</v>
      </c>
      <c r="F233" s="129" t="s">
        <v>903</v>
      </c>
      <c r="G233" s="134" t="s">
        <v>366</v>
      </c>
      <c r="H233" s="130" t="s">
        <v>367</v>
      </c>
      <c r="I233" s="140" t="s">
        <v>695</v>
      </c>
      <c r="J233" s="138">
        <f>'04'!D908</f>
        <v>0</v>
      </c>
      <c r="K233" s="141">
        <f>'04'!D216</f>
        <v>0</v>
      </c>
      <c r="L233" s="175" t="str">
        <f>'04'!$B$7</f>
        <v>04 RECEITA ARRECADADA 2016</v>
      </c>
    </row>
    <row r="234" spans="3:12" ht="15">
      <c r="C234" s="133">
        <v>3</v>
      </c>
      <c r="D234" s="129" t="s">
        <v>693</v>
      </c>
      <c r="E234" s="133">
        <f t="shared" si="3"/>
        <v>2016</v>
      </c>
      <c r="F234" s="129" t="s">
        <v>904</v>
      </c>
      <c r="G234" s="134" t="s">
        <v>368</v>
      </c>
      <c r="H234" s="130" t="s">
        <v>32</v>
      </c>
      <c r="I234" s="140" t="s">
        <v>695</v>
      </c>
      <c r="J234" s="138">
        <f>'04'!D909</f>
        <v>0</v>
      </c>
      <c r="K234" s="141">
        <f>'04'!D217</f>
        <v>0</v>
      </c>
      <c r="L234" s="175" t="str">
        <f>'04'!$B$7</f>
        <v>04 RECEITA ARRECADADA 2016</v>
      </c>
    </row>
    <row r="235" spans="3:12" ht="15">
      <c r="C235" s="133">
        <v>3</v>
      </c>
      <c r="D235" s="129" t="s">
        <v>693</v>
      </c>
      <c r="E235" s="133">
        <f t="shared" si="3"/>
        <v>2016</v>
      </c>
      <c r="F235" s="129" t="s">
        <v>905</v>
      </c>
      <c r="G235" s="134" t="s">
        <v>369</v>
      </c>
      <c r="H235" s="130" t="s">
        <v>34</v>
      </c>
      <c r="I235" s="140" t="s">
        <v>695</v>
      </c>
      <c r="J235" s="138">
        <f>'04'!D910</f>
        <v>0</v>
      </c>
      <c r="K235" s="141">
        <f>'04'!D218</f>
        <v>0</v>
      </c>
      <c r="L235" s="175" t="str">
        <f>'04'!$B$7</f>
        <v>04 RECEITA ARRECADADA 2016</v>
      </c>
    </row>
    <row r="236" spans="3:12" ht="15">
      <c r="C236" s="133">
        <v>3</v>
      </c>
      <c r="D236" s="129" t="s">
        <v>693</v>
      </c>
      <c r="E236" s="133">
        <f t="shared" si="3"/>
        <v>2016</v>
      </c>
      <c r="F236" s="129" t="s">
        <v>906</v>
      </c>
      <c r="G236" s="134" t="s">
        <v>370</v>
      </c>
      <c r="H236" s="130" t="s">
        <v>36</v>
      </c>
      <c r="I236" s="140" t="s">
        <v>695</v>
      </c>
      <c r="J236" s="138">
        <f>'04'!D911</f>
        <v>0</v>
      </c>
      <c r="K236" s="141">
        <f>'04'!D219</f>
        <v>0</v>
      </c>
      <c r="L236" s="175" t="str">
        <f>'04'!$B$7</f>
        <v>04 RECEITA ARRECADADA 2016</v>
      </c>
    </row>
    <row r="237" spans="3:12" ht="15">
      <c r="C237" s="133">
        <v>3</v>
      </c>
      <c r="D237" s="129" t="s">
        <v>693</v>
      </c>
      <c r="E237" s="133">
        <f t="shared" si="3"/>
        <v>2016</v>
      </c>
      <c r="F237" s="129" t="s">
        <v>907</v>
      </c>
      <c r="G237" s="134" t="s">
        <v>371</v>
      </c>
      <c r="H237" s="130" t="s">
        <v>38</v>
      </c>
      <c r="I237" s="140" t="s">
        <v>695</v>
      </c>
      <c r="J237" s="138">
        <f>'04'!D912</f>
        <v>0</v>
      </c>
      <c r="K237" s="141">
        <f>'04'!D220</f>
        <v>0</v>
      </c>
      <c r="L237" s="175" t="str">
        <f>'04'!$B$7</f>
        <v>04 RECEITA ARRECADADA 2016</v>
      </c>
    </row>
    <row r="238" spans="3:12" ht="15">
      <c r="C238" s="133">
        <v>3</v>
      </c>
      <c r="D238" s="129" t="s">
        <v>693</v>
      </c>
      <c r="E238" s="133">
        <f t="shared" si="3"/>
        <v>2016</v>
      </c>
      <c r="F238" s="129" t="s">
        <v>908</v>
      </c>
      <c r="G238" s="134" t="s">
        <v>372</v>
      </c>
      <c r="H238" s="130" t="s">
        <v>40</v>
      </c>
      <c r="I238" s="140" t="s">
        <v>695</v>
      </c>
      <c r="J238" s="138">
        <f>'04'!D913</f>
        <v>0</v>
      </c>
      <c r="K238" s="141">
        <f>'04'!D221</f>
        <v>0</v>
      </c>
      <c r="L238" s="175" t="str">
        <f>'04'!$B$7</f>
        <v>04 RECEITA ARRECADADA 2016</v>
      </c>
    </row>
    <row r="239" spans="3:12" ht="15">
      <c r="C239" s="133">
        <v>3</v>
      </c>
      <c r="D239" s="129" t="s">
        <v>693</v>
      </c>
      <c r="E239" s="133">
        <f t="shared" si="3"/>
        <v>2016</v>
      </c>
      <c r="F239" s="129" t="s">
        <v>909</v>
      </c>
      <c r="G239" s="134" t="s">
        <v>373</v>
      </c>
      <c r="H239" s="130" t="s">
        <v>42</v>
      </c>
      <c r="I239" s="140" t="s">
        <v>695</v>
      </c>
      <c r="J239" s="138">
        <f>'04'!D914</f>
        <v>0</v>
      </c>
      <c r="K239" s="141">
        <f>'04'!D222</f>
        <v>0</v>
      </c>
      <c r="L239" s="175" t="str">
        <f>'04'!$B$7</f>
        <v>04 RECEITA ARRECADADA 2016</v>
      </c>
    </row>
    <row r="240" spans="3:12" ht="15">
      <c r="C240" s="133">
        <v>3</v>
      </c>
      <c r="D240" s="129" t="s">
        <v>693</v>
      </c>
      <c r="E240" s="133">
        <f t="shared" si="3"/>
        <v>2016</v>
      </c>
      <c r="F240" s="129" t="s">
        <v>910</v>
      </c>
      <c r="G240" s="134" t="s">
        <v>374</v>
      </c>
      <c r="H240" s="130" t="s">
        <v>375</v>
      </c>
      <c r="I240" s="140" t="s">
        <v>695</v>
      </c>
      <c r="J240" s="138">
        <f>'04'!D915</f>
        <v>0</v>
      </c>
      <c r="K240" s="141">
        <f>'04'!D223</f>
        <v>0</v>
      </c>
      <c r="L240" s="175" t="str">
        <f>'04'!$B$7</f>
        <v>04 RECEITA ARRECADADA 2016</v>
      </c>
    </row>
    <row r="241" spans="3:12" ht="15">
      <c r="C241" s="133">
        <v>3</v>
      </c>
      <c r="D241" s="129" t="s">
        <v>693</v>
      </c>
      <c r="E241" s="133">
        <f t="shared" si="3"/>
        <v>2016</v>
      </c>
      <c r="F241" s="129" t="s">
        <v>911</v>
      </c>
      <c r="G241" s="134" t="s">
        <v>912</v>
      </c>
      <c r="H241" s="130" t="s">
        <v>376</v>
      </c>
      <c r="I241" s="140" t="s">
        <v>695</v>
      </c>
      <c r="J241" s="138">
        <f>'04'!D916</f>
        <v>0</v>
      </c>
      <c r="K241" s="141">
        <f>'04'!D224</f>
        <v>3331888.85</v>
      </c>
      <c r="L241" s="175" t="str">
        <f>'04'!$B$7</f>
        <v>04 RECEITA ARRECADADA 2016</v>
      </c>
    </row>
    <row r="242" spans="3:12" ht="15">
      <c r="C242" s="133">
        <v>3</v>
      </c>
      <c r="D242" s="129" t="s">
        <v>693</v>
      </c>
      <c r="E242" s="133">
        <f t="shared" si="3"/>
        <v>2016</v>
      </c>
      <c r="F242" s="129" t="s">
        <v>913</v>
      </c>
      <c r="G242" s="134" t="s">
        <v>377</v>
      </c>
      <c r="H242" s="130" t="s">
        <v>378</v>
      </c>
      <c r="I242" s="140" t="s">
        <v>695</v>
      </c>
      <c r="J242" s="138">
        <f>'04'!D917</f>
        <v>0</v>
      </c>
      <c r="K242" s="141">
        <f>'04'!D225</f>
        <v>2771973.69</v>
      </c>
      <c r="L242" s="175" t="str">
        <f>'04'!$B$7</f>
        <v>04 RECEITA ARRECADADA 2016</v>
      </c>
    </row>
    <row r="243" spans="3:12" ht="15">
      <c r="C243" s="133">
        <v>3</v>
      </c>
      <c r="D243" s="129" t="s">
        <v>693</v>
      </c>
      <c r="E243" s="133">
        <f t="shared" si="3"/>
        <v>2016</v>
      </c>
      <c r="F243" s="129" t="s">
        <v>914</v>
      </c>
      <c r="G243" s="134" t="s">
        <v>379</v>
      </c>
      <c r="H243" s="130" t="s">
        <v>1848</v>
      </c>
      <c r="I243" s="140" t="s">
        <v>695</v>
      </c>
      <c r="J243" s="138">
        <f>'04'!D918</f>
        <v>0</v>
      </c>
      <c r="K243" s="141">
        <f>'04'!D226</f>
        <v>2769376.99</v>
      </c>
      <c r="L243" s="175" t="str">
        <f>'04'!$B$7</f>
        <v>04 RECEITA ARRECADADA 2016</v>
      </c>
    </row>
    <row r="244" spans="3:12" ht="15">
      <c r="C244" s="133">
        <v>3</v>
      </c>
      <c r="D244" s="129" t="s">
        <v>693</v>
      </c>
      <c r="E244" s="133">
        <f t="shared" si="3"/>
        <v>2016</v>
      </c>
      <c r="F244" s="129" t="s">
        <v>915</v>
      </c>
      <c r="G244" s="134" t="s">
        <v>381</v>
      </c>
      <c r="H244" s="130" t="s">
        <v>382</v>
      </c>
      <c r="I244" s="140" t="s">
        <v>695</v>
      </c>
      <c r="J244" s="138">
        <f>'04'!D919</f>
        <v>0</v>
      </c>
      <c r="K244" s="141">
        <f>'04'!D227</f>
        <v>1470.3</v>
      </c>
      <c r="L244" s="175" t="str">
        <f>'04'!$B$7</f>
        <v>04 RECEITA ARRECADADA 2016</v>
      </c>
    </row>
    <row r="245" spans="3:12" ht="15">
      <c r="C245" s="133">
        <v>3</v>
      </c>
      <c r="D245" s="129" t="s">
        <v>693</v>
      </c>
      <c r="E245" s="133">
        <f t="shared" si="3"/>
        <v>2016</v>
      </c>
      <c r="F245" s="129" t="s">
        <v>916</v>
      </c>
      <c r="G245" s="134" t="s">
        <v>383</v>
      </c>
      <c r="H245" s="130" t="s">
        <v>1849</v>
      </c>
      <c r="I245" s="140" t="s">
        <v>695</v>
      </c>
      <c r="J245" s="138">
        <f>'04'!D920</f>
        <v>0</v>
      </c>
      <c r="K245" s="141">
        <f>'04'!D228</f>
        <v>1126.4</v>
      </c>
      <c r="L245" s="175" t="str">
        <f>'04'!$B$7</f>
        <v>04 RECEITA ARRECADADA 2016</v>
      </c>
    </row>
    <row r="246" spans="3:12" ht="15">
      <c r="C246" s="133">
        <v>3</v>
      </c>
      <c r="D246" s="129" t="s">
        <v>693</v>
      </c>
      <c r="E246" s="133">
        <f t="shared" si="3"/>
        <v>2016</v>
      </c>
      <c r="F246" s="129" t="s">
        <v>917</v>
      </c>
      <c r="G246" s="134" t="s">
        <v>385</v>
      </c>
      <c r="H246" s="130" t="s">
        <v>918</v>
      </c>
      <c r="I246" s="140" t="s">
        <v>695</v>
      </c>
      <c r="J246" s="138">
        <f>'04'!D921</f>
        <v>0</v>
      </c>
      <c r="K246" s="141">
        <f>'04'!D229</f>
        <v>559915.16</v>
      </c>
      <c r="L246" s="175" t="str">
        <f>'04'!$B$7</f>
        <v>04 RECEITA ARRECADADA 2016</v>
      </c>
    </row>
    <row r="247" spans="3:12" ht="15">
      <c r="C247" s="133">
        <v>3</v>
      </c>
      <c r="D247" s="129" t="s">
        <v>693</v>
      </c>
      <c r="E247" s="133">
        <f t="shared" si="3"/>
        <v>2016</v>
      </c>
      <c r="F247" s="129" t="s">
        <v>919</v>
      </c>
      <c r="G247" s="134" t="s">
        <v>386</v>
      </c>
      <c r="H247" s="130" t="s">
        <v>387</v>
      </c>
      <c r="I247" s="140" t="s">
        <v>695</v>
      </c>
      <c r="J247" s="138">
        <f>'04'!D922</f>
        <v>0</v>
      </c>
      <c r="K247" s="141">
        <f>'04'!D230</f>
        <v>521495.62</v>
      </c>
      <c r="L247" s="175" t="str">
        <f>'04'!$B$7</f>
        <v>04 RECEITA ARRECADADA 2016</v>
      </c>
    </row>
    <row r="248" spans="3:12" ht="15">
      <c r="C248" s="133">
        <v>3</v>
      </c>
      <c r="D248" s="129" t="s">
        <v>693</v>
      </c>
      <c r="E248" s="133">
        <f t="shared" si="3"/>
        <v>2016</v>
      </c>
      <c r="F248" s="129" t="s">
        <v>920</v>
      </c>
      <c r="G248" s="134" t="s">
        <v>388</v>
      </c>
      <c r="H248" s="130" t="s">
        <v>389</v>
      </c>
      <c r="I248" s="140" t="s">
        <v>695</v>
      </c>
      <c r="J248" s="138">
        <f>'04'!D923</f>
        <v>0</v>
      </c>
      <c r="K248" s="141">
        <f>'04'!D231</f>
        <v>37549.51</v>
      </c>
      <c r="L248" s="175" t="str">
        <f>'04'!$B$7</f>
        <v>04 RECEITA ARRECADADA 2016</v>
      </c>
    </row>
    <row r="249" spans="3:12" ht="15">
      <c r="C249" s="133">
        <v>3</v>
      </c>
      <c r="D249" s="129" t="s">
        <v>693</v>
      </c>
      <c r="E249" s="133">
        <f t="shared" si="3"/>
        <v>2016</v>
      </c>
      <c r="F249" s="129" t="s">
        <v>921</v>
      </c>
      <c r="G249" s="134" t="s">
        <v>390</v>
      </c>
      <c r="H249" s="130" t="s">
        <v>391</v>
      </c>
      <c r="I249" s="140" t="s">
        <v>695</v>
      </c>
      <c r="J249" s="138">
        <f>'04'!D924</f>
        <v>0</v>
      </c>
      <c r="K249" s="141">
        <f>'04'!D232</f>
        <v>870.03</v>
      </c>
      <c r="L249" s="175" t="str">
        <f>'04'!$B$7</f>
        <v>04 RECEITA ARRECADADA 2016</v>
      </c>
    </row>
    <row r="250" spans="3:12" ht="15">
      <c r="C250" s="133">
        <v>3</v>
      </c>
      <c r="D250" s="129" t="s">
        <v>693</v>
      </c>
      <c r="E250" s="133">
        <f t="shared" si="3"/>
        <v>2016</v>
      </c>
      <c r="F250" s="129" t="s">
        <v>922</v>
      </c>
      <c r="G250" s="134" t="s">
        <v>923</v>
      </c>
      <c r="H250" s="130" t="s">
        <v>423</v>
      </c>
      <c r="I250" s="140" t="s">
        <v>695</v>
      </c>
      <c r="J250" s="138">
        <f>'04'!D925</f>
        <v>0</v>
      </c>
      <c r="K250" s="141">
        <f>'04'!D233</f>
        <v>0</v>
      </c>
      <c r="L250" s="175" t="str">
        <f>'04'!$B$7</f>
        <v>04 RECEITA ARRECADADA 2016</v>
      </c>
    </row>
    <row r="251" spans="3:12" ht="15">
      <c r="C251" s="133">
        <v>3</v>
      </c>
      <c r="D251" s="129" t="s">
        <v>693</v>
      </c>
      <c r="E251" s="133">
        <f t="shared" si="3"/>
        <v>2016</v>
      </c>
      <c r="F251" s="129" t="s">
        <v>924</v>
      </c>
      <c r="G251" s="134" t="s">
        <v>925</v>
      </c>
      <c r="H251" s="130" t="s">
        <v>49</v>
      </c>
      <c r="I251" s="140" t="s">
        <v>695</v>
      </c>
      <c r="J251" s="138">
        <f>'04'!D926</f>
        <v>0</v>
      </c>
      <c r="K251" s="141">
        <f>'04'!D234</f>
        <v>0</v>
      </c>
      <c r="L251" s="175" t="str">
        <f>'04'!$B$7</f>
        <v>04 RECEITA ARRECADADA 2016</v>
      </c>
    </row>
    <row r="252" spans="3:12" ht="15">
      <c r="C252" s="133">
        <v>3</v>
      </c>
      <c r="D252" s="129" t="s">
        <v>693</v>
      </c>
      <c r="E252" s="133">
        <f t="shared" si="3"/>
        <v>2016</v>
      </c>
      <c r="F252" s="129" t="s">
        <v>926</v>
      </c>
      <c r="G252" s="134" t="s">
        <v>927</v>
      </c>
      <c r="H252" s="130" t="s">
        <v>402</v>
      </c>
      <c r="I252" s="140" t="s">
        <v>695</v>
      </c>
      <c r="J252" s="138">
        <f>'04'!D927</f>
        <v>0</v>
      </c>
      <c r="K252" s="141">
        <f>'04'!D235</f>
        <v>0</v>
      </c>
      <c r="L252" s="175" t="str">
        <f>'04'!$B$7</f>
        <v>04 RECEITA ARRECADADA 2016</v>
      </c>
    </row>
    <row r="253" spans="3:12" ht="15">
      <c r="C253" s="133">
        <v>3</v>
      </c>
      <c r="D253" s="129" t="s">
        <v>693</v>
      </c>
      <c r="E253" s="133">
        <f t="shared" si="3"/>
        <v>2016</v>
      </c>
      <c r="F253" s="129" t="s">
        <v>928</v>
      </c>
      <c r="G253" s="134" t="s">
        <v>929</v>
      </c>
      <c r="H253" s="130" t="s">
        <v>403</v>
      </c>
      <c r="I253" s="140" t="s">
        <v>695</v>
      </c>
      <c r="J253" s="138">
        <f>'04'!D928</f>
        <v>0</v>
      </c>
      <c r="K253" s="141">
        <f>'04'!D236</f>
        <v>0</v>
      </c>
      <c r="L253" s="175" t="str">
        <f>'04'!$B$7</f>
        <v>04 RECEITA ARRECADADA 2016</v>
      </c>
    </row>
    <row r="254" spans="3:12" ht="15">
      <c r="C254" s="133">
        <v>3</v>
      </c>
      <c r="D254" s="129" t="s">
        <v>693</v>
      </c>
      <c r="E254" s="133">
        <f t="shared" si="3"/>
        <v>2016</v>
      </c>
      <c r="F254" s="129" t="s">
        <v>930</v>
      </c>
      <c r="G254" s="134" t="s">
        <v>931</v>
      </c>
      <c r="H254" s="130" t="s">
        <v>51</v>
      </c>
      <c r="I254" s="140" t="s">
        <v>695</v>
      </c>
      <c r="J254" s="138">
        <f>'04'!D929</f>
        <v>0</v>
      </c>
      <c r="K254" s="141">
        <f>'04'!D237</f>
        <v>0</v>
      </c>
      <c r="L254" s="175" t="str">
        <f>'04'!$B$7</f>
        <v>04 RECEITA ARRECADADA 2016</v>
      </c>
    </row>
    <row r="255" spans="3:12" ht="15">
      <c r="C255" s="133">
        <v>6</v>
      </c>
      <c r="D255" s="129" t="s">
        <v>932</v>
      </c>
      <c r="E255" s="133">
        <f t="shared" si="3"/>
        <v>2016</v>
      </c>
      <c r="F255" s="129" t="s">
        <v>933</v>
      </c>
      <c r="G255" s="134" t="s">
        <v>934</v>
      </c>
      <c r="H255" s="130" t="str">
        <f>'06'!C10</f>
        <v>DESPESA BRUTA COM PESSOAL  </v>
      </c>
      <c r="I255" s="140" t="s">
        <v>695</v>
      </c>
      <c r="J255" s="139">
        <f>'06'!D704</f>
        <v>0</v>
      </c>
      <c r="K255" s="141">
        <f>'06'!D10</f>
        <v>19357303.09</v>
      </c>
      <c r="L255" s="175" t="str">
        <f>'06'!$B$6</f>
        <v>06 DEMONSTRATIVO DA DESPESA TOTAL COM PESSOAL</v>
      </c>
    </row>
    <row r="256" spans="3:12" ht="15">
      <c r="C256" s="133">
        <v>6</v>
      </c>
      <c r="D256" s="129" t="s">
        <v>932</v>
      </c>
      <c r="E256" s="133">
        <f t="shared" si="3"/>
        <v>2016</v>
      </c>
      <c r="F256" s="129" t="s">
        <v>936</v>
      </c>
      <c r="G256" s="134" t="s">
        <v>937</v>
      </c>
      <c r="H256" s="130" t="str">
        <f>'06'!C11</f>
        <v>Ativo  </v>
      </c>
      <c r="I256" s="140" t="s">
        <v>695</v>
      </c>
      <c r="J256" s="139">
        <f>'06'!D705</f>
        <v>0</v>
      </c>
      <c r="K256" s="141">
        <f>'06'!D11</f>
        <v>19296465.04</v>
      </c>
      <c r="L256" s="175" t="str">
        <f>'06'!$B$6</f>
        <v>06 DEMONSTRATIVO DA DESPESA TOTAL COM PESSOAL</v>
      </c>
    </row>
    <row r="257" spans="3:12" ht="15">
      <c r="C257" s="133">
        <v>6</v>
      </c>
      <c r="D257" s="129" t="s">
        <v>932</v>
      </c>
      <c r="E257" s="133">
        <f t="shared" si="3"/>
        <v>2016</v>
      </c>
      <c r="F257" s="129" t="s">
        <v>939</v>
      </c>
      <c r="G257" s="134" t="s">
        <v>940</v>
      </c>
      <c r="H257" s="130" t="str">
        <f>'06'!C12</f>
        <v>Contratação por Tempo Determinado</v>
      </c>
      <c r="I257" s="140" t="s">
        <v>695</v>
      </c>
      <c r="J257" s="139">
        <f>'06'!D706</f>
        <v>0</v>
      </c>
      <c r="K257" s="141">
        <f>'06'!D12</f>
        <v>3814699.14</v>
      </c>
      <c r="L257" s="175" t="str">
        <f>'06'!$B$6</f>
        <v>06 DEMONSTRATIVO DA DESPESA TOTAL COM PESSOAL</v>
      </c>
    </row>
    <row r="258" spans="3:12" ht="15">
      <c r="C258" s="133">
        <v>6</v>
      </c>
      <c r="D258" s="129" t="s">
        <v>932</v>
      </c>
      <c r="E258" s="133">
        <f t="shared" si="3"/>
        <v>2016</v>
      </c>
      <c r="F258" s="129" t="s">
        <v>941</v>
      </c>
      <c r="G258" s="134" t="s">
        <v>942</v>
      </c>
      <c r="H258" s="130" t="str">
        <f>'06'!C13</f>
        <v>Salário-Família</v>
      </c>
      <c r="I258" s="140" t="s">
        <v>695</v>
      </c>
      <c r="J258" s="139">
        <f>'06'!D707</f>
        <v>0</v>
      </c>
      <c r="K258" s="141">
        <f>'06'!D13</f>
        <v>0</v>
      </c>
      <c r="L258" s="175" t="str">
        <f>'06'!$B$6</f>
        <v>06 DEMONSTRATIVO DA DESPESA TOTAL COM PESSOAL</v>
      </c>
    </row>
    <row r="259" spans="3:12" ht="15">
      <c r="C259" s="133">
        <v>6</v>
      </c>
      <c r="D259" s="129" t="s">
        <v>932</v>
      </c>
      <c r="E259" s="133">
        <f t="shared" si="3"/>
        <v>2016</v>
      </c>
      <c r="F259" s="129" t="s">
        <v>943</v>
      </c>
      <c r="G259" s="134" t="s">
        <v>944</v>
      </c>
      <c r="H259" s="130" t="str">
        <f>'06'!C14</f>
        <v>Vencimento e Vantagens Fixas - Pessoal Civil  </v>
      </c>
      <c r="I259" s="140" t="s">
        <v>695</v>
      </c>
      <c r="J259" s="139">
        <f>'06'!D708</f>
        <v>0</v>
      </c>
      <c r="K259" s="141">
        <f>'06'!D14</f>
        <v>12254078.56</v>
      </c>
      <c r="L259" s="175" t="str">
        <f>'06'!$B$6</f>
        <v>06 DEMONSTRATIVO DA DESPESA TOTAL COM PESSOAL</v>
      </c>
    </row>
    <row r="260" spans="3:12" ht="15">
      <c r="C260" s="133">
        <v>6</v>
      </c>
      <c r="D260" s="129" t="s">
        <v>932</v>
      </c>
      <c r="E260" s="133">
        <f t="shared" si="3"/>
        <v>2016</v>
      </c>
      <c r="F260" s="129" t="s">
        <v>946</v>
      </c>
      <c r="G260" s="134" t="s">
        <v>947</v>
      </c>
      <c r="H260" s="130" t="str">
        <f>'06'!C15</f>
        <v>Obrigações Patronais (para o RGPS e RPPS - Fundo ou Instituto) </v>
      </c>
      <c r="I260" s="140" t="s">
        <v>695</v>
      </c>
      <c r="J260" s="139">
        <f>'06'!D709</f>
        <v>0</v>
      </c>
      <c r="K260" s="141">
        <f>'06'!D15</f>
        <v>2655180.32</v>
      </c>
      <c r="L260" s="175" t="str">
        <f>'06'!$B$6</f>
        <v>06 DEMONSTRATIVO DA DESPESA TOTAL COM PESSOAL</v>
      </c>
    </row>
    <row r="261" spans="3:12" ht="15">
      <c r="C261" s="133">
        <v>6</v>
      </c>
      <c r="D261" s="129" t="s">
        <v>932</v>
      </c>
      <c r="E261" s="133">
        <f t="shared" si="3"/>
        <v>2016</v>
      </c>
      <c r="F261" s="129" t="s">
        <v>949</v>
      </c>
      <c r="G261" s="134" t="s">
        <v>950</v>
      </c>
      <c r="H261" s="130" t="str">
        <f>'06'!C16</f>
        <v>Outras Despesas Variáveis - Pessoal Civil </v>
      </c>
      <c r="I261" s="140" t="s">
        <v>695</v>
      </c>
      <c r="J261" s="139">
        <f>'06'!D710</f>
        <v>0</v>
      </c>
      <c r="K261" s="141">
        <f>'06'!D16</f>
        <v>0</v>
      </c>
      <c r="L261" s="175" t="str">
        <f>'06'!$B$6</f>
        <v>06 DEMONSTRATIVO DA DESPESA TOTAL COM PESSOAL</v>
      </c>
    </row>
    <row r="262" spans="3:12" ht="15">
      <c r="C262" s="133">
        <v>6</v>
      </c>
      <c r="D262" s="129" t="s">
        <v>932</v>
      </c>
      <c r="E262" s="133">
        <f t="shared" si="3"/>
        <v>2016</v>
      </c>
      <c r="F262" s="129" t="s">
        <v>952</v>
      </c>
      <c r="G262" s="134" t="s">
        <v>953</v>
      </c>
      <c r="H262" s="130" t="str">
        <f>'06'!C17</f>
        <v>Indenizações Trabalhistas </v>
      </c>
      <c r="I262" s="140" t="s">
        <v>695</v>
      </c>
      <c r="J262" s="139">
        <f>'06'!D711</f>
        <v>0</v>
      </c>
      <c r="K262" s="141">
        <f>'06'!D17</f>
        <v>47893.48</v>
      </c>
      <c r="L262" s="175" t="str">
        <f>'06'!$B$6</f>
        <v>06 DEMONSTRATIVO DA DESPESA TOTAL COM PESSOAL</v>
      </c>
    </row>
    <row r="263" spans="3:12" ht="15">
      <c r="C263" s="133">
        <v>6</v>
      </c>
      <c r="D263" s="129" t="s">
        <v>932</v>
      </c>
      <c r="E263" s="133">
        <f aca="true" t="shared" si="4" ref="E263:E326">E262</f>
        <v>2016</v>
      </c>
      <c r="F263" s="129" t="s">
        <v>954</v>
      </c>
      <c r="G263" s="134" t="s">
        <v>955</v>
      </c>
      <c r="H263" s="130" t="str">
        <f>'06'!C18</f>
        <v>Sentenças Judiciais</v>
      </c>
      <c r="I263" s="140" t="s">
        <v>695</v>
      </c>
      <c r="J263" s="139">
        <f>'06'!D712</f>
        <v>0</v>
      </c>
      <c r="K263" s="141">
        <f>'06'!D18</f>
        <v>0</v>
      </c>
      <c r="L263" s="175" t="str">
        <f>'06'!$B$6</f>
        <v>06 DEMONSTRATIVO DA DESPESA TOTAL COM PESSOAL</v>
      </c>
    </row>
    <row r="264" spans="3:12" ht="15">
      <c r="C264" s="133">
        <v>6</v>
      </c>
      <c r="D264" s="129" t="s">
        <v>932</v>
      </c>
      <c r="E264" s="133">
        <f t="shared" si="4"/>
        <v>2016</v>
      </c>
      <c r="F264" s="129" t="s">
        <v>956</v>
      </c>
      <c r="G264" s="134" t="s">
        <v>957</v>
      </c>
      <c r="H264" s="130" t="str">
        <f>'06'!C19</f>
        <v>Despesas de exercícios Anteriores  </v>
      </c>
      <c r="I264" s="140" t="s">
        <v>695</v>
      </c>
      <c r="J264" s="139">
        <f>'06'!D713</f>
        <v>0</v>
      </c>
      <c r="K264" s="141">
        <f>'06'!D19</f>
        <v>524613.54</v>
      </c>
      <c r="L264" s="175" t="str">
        <f>'06'!$B$6</f>
        <v>06 DEMONSTRATIVO DA DESPESA TOTAL COM PESSOAL</v>
      </c>
    </row>
    <row r="265" spans="3:12" ht="15">
      <c r="C265" s="133">
        <v>6</v>
      </c>
      <c r="D265" s="129" t="s">
        <v>932</v>
      </c>
      <c r="E265" s="133">
        <f t="shared" si="4"/>
        <v>2016</v>
      </c>
      <c r="F265" s="129" t="s">
        <v>959</v>
      </c>
      <c r="G265" s="134" t="s">
        <v>960</v>
      </c>
      <c r="H265" s="130" t="str">
        <f>'06'!C20</f>
        <v>Outros  </v>
      </c>
      <c r="I265" s="140" t="s">
        <v>695</v>
      </c>
      <c r="J265" s="139">
        <f>'06'!D714</f>
        <v>0</v>
      </c>
      <c r="K265" s="141">
        <f>'06'!D20</f>
        <v>0</v>
      </c>
      <c r="L265" s="175" t="str">
        <f>'06'!$B$6</f>
        <v>06 DEMONSTRATIVO DA DESPESA TOTAL COM PESSOAL</v>
      </c>
    </row>
    <row r="266" spans="3:12" ht="15">
      <c r="C266" s="133">
        <v>6</v>
      </c>
      <c r="D266" s="129" t="s">
        <v>932</v>
      </c>
      <c r="E266" s="133">
        <f t="shared" si="4"/>
        <v>2016</v>
      </c>
      <c r="F266" s="129" t="s">
        <v>962</v>
      </c>
      <c r="G266" s="134" t="s">
        <v>963</v>
      </c>
      <c r="I266" s="140" t="s">
        <v>695</v>
      </c>
      <c r="J266" s="139">
        <f>'06'!D715</f>
        <v>0</v>
      </c>
      <c r="K266" s="141">
        <f>'06'!D21</f>
        <v>0</v>
      </c>
      <c r="L266" s="175" t="str">
        <f>'06'!$B$6</f>
        <v>06 DEMONSTRATIVO DA DESPESA TOTAL COM PESSOAL</v>
      </c>
    </row>
    <row r="267" spans="3:12" ht="15">
      <c r="C267" s="133">
        <v>6</v>
      </c>
      <c r="D267" s="129" t="s">
        <v>932</v>
      </c>
      <c r="E267" s="133">
        <f t="shared" si="4"/>
        <v>2016</v>
      </c>
      <c r="F267" s="129" t="s">
        <v>964</v>
      </c>
      <c r="G267" s="134" t="s">
        <v>965</v>
      </c>
      <c r="I267" s="140" t="s">
        <v>695</v>
      </c>
      <c r="J267" s="139">
        <f>'06'!D716</f>
        <v>0</v>
      </c>
      <c r="K267" s="141">
        <f>'06'!D22</f>
        <v>0</v>
      </c>
      <c r="L267" s="175" t="str">
        <f>'06'!$B$6</f>
        <v>06 DEMONSTRATIVO DA DESPESA TOTAL COM PESSOAL</v>
      </c>
    </row>
    <row r="268" spans="3:12" ht="15">
      <c r="C268" s="133">
        <v>6</v>
      </c>
      <c r="D268" s="129" t="s">
        <v>932</v>
      </c>
      <c r="E268" s="133">
        <f t="shared" si="4"/>
        <v>2016</v>
      </c>
      <c r="F268" s="129" t="s">
        <v>966</v>
      </c>
      <c r="G268" s="134" t="s">
        <v>967</v>
      </c>
      <c r="I268" s="140" t="s">
        <v>695</v>
      </c>
      <c r="J268" s="139">
        <f>'06'!D717</f>
        <v>0</v>
      </c>
      <c r="K268" s="141">
        <f>'06'!D23</f>
        <v>0</v>
      </c>
      <c r="L268" s="175" t="str">
        <f>'06'!$B$6</f>
        <v>06 DEMONSTRATIVO DA DESPESA TOTAL COM PESSOAL</v>
      </c>
    </row>
    <row r="269" spans="3:12" ht="15">
      <c r="C269" s="133">
        <v>6</v>
      </c>
      <c r="D269" s="129" t="s">
        <v>932</v>
      </c>
      <c r="E269" s="133">
        <f t="shared" si="4"/>
        <v>2016</v>
      </c>
      <c r="F269" s="129" t="s">
        <v>968</v>
      </c>
      <c r="G269" s="134" t="s">
        <v>969</v>
      </c>
      <c r="I269" s="140" t="s">
        <v>695</v>
      </c>
      <c r="J269" s="139">
        <f>'06'!D718</f>
        <v>0</v>
      </c>
      <c r="K269" s="141">
        <f>'06'!D24</f>
        <v>0</v>
      </c>
      <c r="L269" s="175" t="str">
        <f>'06'!$B$6</f>
        <v>06 DEMONSTRATIVO DA DESPESA TOTAL COM PESSOAL</v>
      </c>
    </row>
    <row r="270" spans="3:12" ht="15">
      <c r="C270" s="133">
        <v>6</v>
      </c>
      <c r="D270" s="129" t="s">
        <v>932</v>
      </c>
      <c r="E270" s="133">
        <f t="shared" si="4"/>
        <v>2016</v>
      </c>
      <c r="F270" s="129" t="s">
        <v>970</v>
      </c>
      <c r="G270" s="134" t="s">
        <v>971</v>
      </c>
      <c r="I270" s="140" t="s">
        <v>695</v>
      </c>
      <c r="J270" s="139">
        <f>'06'!D719</f>
        <v>0</v>
      </c>
      <c r="K270" s="141">
        <f>'06'!D25</f>
        <v>0</v>
      </c>
      <c r="L270" s="175" t="str">
        <f>'06'!$B$6</f>
        <v>06 DEMONSTRATIVO DA DESPESA TOTAL COM PESSOAL</v>
      </c>
    </row>
    <row r="271" spans="3:12" ht="15">
      <c r="C271" s="133">
        <v>6</v>
      </c>
      <c r="D271" s="129" t="s">
        <v>932</v>
      </c>
      <c r="E271" s="133">
        <f t="shared" si="4"/>
        <v>2016</v>
      </c>
      <c r="F271" s="129" t="s">
        <v>972</v>
      </c>
      <c r="G271" s="134" t="s">
        <v>973</v>
      </c>
      <c r="I271" s="140" t="s">
        <v>695</v>
      </c>
      <c r="J271" s="139">
        <f>'06'!D720</f>
        <v>0</v>
      </c>
      <c r="K271" s="141">
        <f>'06'!D26</f>
        <v>0</v>
      </c>
      <c r="L271" s="175" t="str">
        <f>'06'!$B$6</f>
        <v>06 DEMONSTRATIVO DA DESPESA TOTAL COM PESSOAL</v>
      </c>
    </row>
    <row r="272" spans="3:12" ht="15">
      <c r="C272" s="133">
        <v>6</v>
      </c>
      <c r="D272" s="129" t="s">
        <v>932</v>
      </c>
      <c r="E272" s="133">
        <f t="shared" si="4"/>
        <v>2016</v>
      </c>
      <c r="F272" s="129" t="s">
        <v>974</v>
      </c>
      <c r="G272" s="134" t="s">
        <v>975</v>
      </c>
      <c r="I272" s="140" t="s">
        <v>695</v>
      </c>
      <c r="J272" s="139">
        <f>'06'!D721</f>
        <v>0</v>
      </c>
      <c r="K272" s="141">
        <f>'06'!D27</f>
        <v>0</v>
      </c>
      <c r="L272" s="175" t="str">
        <f>'06'!$B$6</f>
        <v>06 DEMONSTRATIVO DA DESPESA TOTAL COM PESSOAL</v>
      </c>
    </row>
    <row r="273" spans="3:12" ht="15">
      <c r="C273" s="133">
        <v>6</v>
      </c>
      <c r="D273" s="129" t="s">
        <v>932</v>
      </c>
      <c r="E273" s="133">
        <f t="shared" si="4"/>
        <v>2016</v>
      </c>
      <c r="F273" s="129" t="s">
        <v>976</v>
      </c>
      <c r="G273" s="134" t="s">
        <v>977</v>
      </c>
      <c r="I273" s="140" t="s">
        <v>695</v>
      </c>
      <c r="J273" s="139">
        <f>'06'!D722</f>
        <v>0</v>
      </c>
      <c r="K273" s="141">
        <f>'06'!D28</f>
        <v>0</v>
      </c>
      <c r="L273" s="175" t="str">
        <f>'06'!$B$6</f>
        <v>06 DEMONSTRATIVO DA DESPESA TOTAL COM PESSOAL</v>
      </c>
    </row>
    <row r="274" spans="3:12" ht="15">
      <c r="C274" s="133">
        <v>6</v>
      </c>
      <c r="D274" s="129" t="s">
        <v>932</v>
      </c>
      <c r="E274" s="133">
        <f t="shared" si="4"/>
        <v>2016</v>
      </c>
      <c r="F274" s="129" t="s">
        <v>978</v>
      </c>
      <c r="G274" s="134" t="s">
        <v>979</v>
      </c>
      <c r="I274" s="140" t="s">
        <v>695</v>
      </c>
      <c r="J274" s="139">
        <f>'06'!D723</f>
        <v>0</v>
      </c>
      <c r="K274" s="141">
        <f>'06'!D29</f>
        <v>0</v>
      </c>
      <c r="L274" s="175" t="str">
        <f>'06'!$B$6</f>
        <v>06 DEMONSTRATIVO DA DESPESA TOTAL COM PESSOAL</v>
      </c>
    </row>
    <row r="275" spans="3:12" ht="15">
      <c r="C275" s="133">
        <v>6</v>
      </c>
      <c r="D275" s="129" t="s">
        <v>932</v>
      </c>
      <c r="E275" s="133">
        <f t="shared" si="4"/>
        <v>2016</v>
      </c>
      <c r="F275" s="129" t="s">
        <v>980</v>
      </c>
      <c r="G275" s="134" t="s">
        <v>981</v>
      </c>
      <c r="I275" s="140" t="s">
        <v>695</v>
      </c>
      <c r="J275" s="139">
        <f>'06'!D724</f>
        <v>0</v>
      </c>
      <c r="K275" s="141">
        <f>'06'!D30</f>
        <v>0</v>
      </c>
      <c r="L275" s="175" t="str">
        <f>'06'!$B$6</f>
        <v>06 DEMONSTRATIVO DA DESPESA TOTAL COM PESSOAL</v>
      </c>
    </row>
    <row r="276" spans="3:12" ht="15">
      <c r="C276" s="133">
        <v>6</v>
      </c>
      <c r="D276" s="129" t="s">
        <v>932</v>
      </c>
      <c r="E276" s="133">
        <f t="shared" si="4"/>
        <v>2016</v>
      </c>
      <c r="F276" s="129" t="s">
        <v>982</v>
      </c>
      <c r="G276" s="134" t="s">
        <v>983</v>
      </c>
      <c r="H276" s="130" t="str">
        <f>'06'!C31</f>
        <v>Inativo e Pensionista  </v>
      </c>
      <c r="I276" s="140" t="s">
        <v>695</v>
      </c>
      <c r="J276" s="139">
        <f>'06'!D725</f>
        <v>0</v>
      </c>
      <c r="K276" s="141">
        <f>'06'!D31</f>
        <v>60838.05</v>
      </c>
      <c r="L276" s="175" t="str">
        <f>'06'!$B$6</f>
        <v>06 DEMONSTRATIVO DA DESPESA TOTAL COM PESSOAL</v>
      </c>
    </row>
    <row r="277" spans="3:12" ht="15">
      <c r="C277" s="133">
        <v>6</v>
      </c>
      <c r="D277" s="129" t="s">
        <v>932</v>
      </c>
      <c r="E277" s="133">
        <f t="shared" si="4"/>
        <v>2016</v>
      </c>
      <c r="F277" s="129" t="s">
        <v>985</v>
      </c>
      <c r="G277" s="134" t="s">
        <v>986</v>
      </c>
      <c r="H277" s="130" t="str">
        <f>'06'!C32</f>
        <v>Aposentadoria e Reforma</v>
      </c>
      <c r="I277" s="140" t="s">
        <v>695</v>
      </c>
      <c r="J277" s="139">
        <f>'06'!D726</f>
        <v>0</v>
      </c>
      <c r="K277" s="141">
        <f>'06'!D32</f>
        <v>60838.05</v>
      </c>
      <c r="L277" s="175" t="str">
        <f>'06'!$B$6</f>
        <v>06 DEMONSTRATIVO DA DESPESA TOTAL COM PESSOAL</v>
      </c>
    </row>
    <row r="278" spans="3:12" ht="15">
      <c r="C278" s="133">
        <v>6</v>
      </c>
      <c r="D278" s="129" t="s">
        <v>932</v>
      </c>
      <c r="E278" s="133">
        <f t="shared" si="4"/>
        <v>2016</v>
      </c>
      <c r="F278" s="129" t="s">
        <v>988</v>
      </c>
      <c r="G278" s="134" t="s">
        <v>989</v>
      </c>
      <c r="H278" s="130" t="str">
        <f>'06'!C33</f>
        <v>Pensões</v>
      </c>
      <c r="I278" s="140" t="s">
        <v>695</v>
      </c>
      <c r="J278" s="139">
        <f>'06'!D727</f>
        <v>0</v>
      </c>
      <c r="K278" s="141">
        <f>'06'!D33</f>
        <v>0</v>
      </c>
      <c r="L278" s="175" t="str">
        <f>'06'!$B$6</f>
        <v>06 DEMONSTRATIVO DA DESPESA TOTAL COM PESSOAL</v>
      </c>
    </row>
    <row r="279" spans="3:12" ht="15">
      <c r="C279" s="133">
        <v>6</v>
      </c>
      <c r="D279" s="129" t="s">
        <v>932</v>
      </c>
      <c r="E279" s="133">
        <f t="shared" si="4"/>
        <v>2016</v>
      </c>
      <c r="F279" s="129" t="s">
        <v>990</v>
      </c>
      <c r="G279" s="134" t="s">
        <v>991</v>
      </c>
      <c r="H279" s="130" t="str">
        <f>'06'!C34</f>
        <v>Outros Benefícios Previdenciários</v>
      </c>
      <c r="I279" s="140" t="s">
        <v>695</v>
      </c>
      <c r="J279" s="139">
        <f>'06'!D728</f>
        <v>0</v>
      </c>
      <c r="K279" s="141">
        <f>'06'!D34</f>
        <v>0</v>
      </c>
      <c r="L279" s="175" t="str">
        <f>'06'!$B$6</f>
        <v>06 DEMONSTRATIVO DA DESPESA TOTAL COM PESSOAL</v>
      </c>
    </row>
    <row r="280" spans="3:12" ht="15">
      <c r="C280" s="133">
        <v>6</v>
      </c>
      <c r="D280" s="129" t="s">
        <v>932</v>
      </c>
      <c r="E280" s="133">
        <f t="shared" si="4"/>
        <v>2016</v>
      </c>
      <c r="F280" s="129" t="s">
        <v>992</v>
      </c>
      <c r="G280" s="134" t="s">
        <v>993</v>
      </c>
      <c r="H280" s="130" t="str">
        <f>'06'!C35</f>
        <v>Salário-Família</v>
      </c>
      <c r="I280" s="140" t="s">
        <v>695</v>
      </c>
      <c r="J280" s="139">
        <f>'06'!D729</f>
        <v>0</v>
      </c>
      <c r="K280" s="141">
        <f>'06'!D35</f>
        <v>0</v>
      </c>
      <c r="L280" s="175" t="str">
        <f>'06'!$B$6</f>
        <v>06 DEMONSTRATIVO DA DESPESA TOTAL COM PESSOAL</v>
      </c>
    </row>
    <row r="281" spans="3:12" ht="15">
      <c r="C281" s="133">
        <v>6</v>
      </c>
      <c r="D281" s="129" t="s">
        <v>932</v>
      </c>
      <c r="E281" s="133">
        <f t="shared" si="4"/>
        <v>2016</v>
      </c>
      <c r="F281" s="129" t="s">
        <v>994</v>
      </c>
      <c r="G281" s="134" t="s">
        <v>995</v>
      </c>
      <c r="H281" s="130" t="str">
        <f>'06'!C36</f>
        <v>Sentenças Judiciais  </v>
      </c>
      <c r="I281" s="140" t="s">
        <v>695</v>
      </c>
      <c r="J281" s="139">
        <f>'06'!D730</f>
        <v>0</v>
      </c>
      <c r="K281" s="141">
        <f>'06'!D36</f>
        <v>0</v>
      </c>
      <c r="L281" s="175" t="str">
        <f>'06'!$B$6</f>
        <v>06 DEMONSTRATIVO DA DESPESA TOTAL COM PESSOAL</v>
      </c>
    </row>
    <row r="282" spans="3:12" ht="15">
      <c r="C282" s="133">
        <v>6</v>
      </c>
      <c r="D282" s="129" t="s">
        <v>932</v>
      </c>
      <c r="E282" s="133">
        <f t="shared" si="4"/>
        <v>2016</v>
      </c>
      <c r="F282" s="129" t="s">
        <v>997</v>
      </c>
      <c r="G282" s="134" t="s">
        <v>998</v>
      </c>
      <c r="H282" s="130" t="str">
        <f>'06'!C37</f>
        <v>Despesas de exercícios anteriores </v>
      </c>
      <c r="I282" s="140" t="s">
        <v>695</v>
      </c>
      <c r="J282" s="139">
        <f>'06'!D731</f>
        <v>0</v>
      </c>
      <c r="K282" s="141">
        <f>'06'!D37</f>
        <v>0</v>
      </c>
      <c r="L282" s="175" t="str">
        <f>'06'!$B$6</f>
        <v>06 DEMONSTRATIVO DA DESPESA TOTAL COM PESSOAL</v>
      </c>
    </row>
    <row r="283" spans="3:12" ht="15">
      <c r="C283" s="133">
        <v>6</v>
      </c>
      <c r="D283" s="129" t="s">
        <v>932</v>
      </c>
      <c r="E283" s="133">
        <f t="shared" si="4"/>
        <v>2016</v>
      </c>
      <c r="F283" s="129" t="s">
        <v>1000</v>
      </c>
      <c r="G283" s="134" t="s">
        <v>1001</v>
      </c>
      <c r="H283" s="130" t="str">
        <f>'06'!C38</f>
        <v>Outros </v>
      </c>
      <c r="I283" s="140" t="s">
        <v>695</v>
      </c>
      <c r="J283" s="139">
        <f>'06'!D732</f>
        <v>0</v>
      </c>
      <c r="K283" s="141">
        <f>'06'!D38</f>
        <v>0</v>
      </c>
      <c r="L283" s="175" t="str">
        <f>'06'!$B$6</f>
        <v>06 DEMONSTRATIVO DA DESPESA TOTAL COM PESSOAL</v>
      </c>
    </row>
    <row r="284" spans="3:12" ht="15">
      <c r="C284" s="133">
        <v>6</v>
      </c>
      <c r="D284" s="129" t="s">
        <v>932</v>
      </c>
      <c r="E284" s="133">
        <f t="shared" si="4"/>
        <v>2016</v>
      </c>
      <c r="F284" s="129" t="s">
        <v>1003</v>
      </c>
      <c r="G284" s="134" t="s">
        <v>1004</v>
      </c>
      <c r="I284" s="140" t="s">
        <v>695</v>
      </c>
      <c r="J284" s="139">
        <f>'06'!D733</f>
        <v>0</v>
      </c>
      <c r="K284" s="141">
        <f>'06'!D39</f>
        <v>0</v>
      </c>
      <c r="L284" s="175" t="str">
        <f>'06'!$B$6</f>
        <v>06 DEMONSTRATIVO DA DESPESA TOTAL COM PESSOAL</v>
      </c>
    </row>
    <row r="285" spans="3:12" ht="15">
      <c r="C285" s="133">
        <v>6</v>
      </c>
      <c r="D285" s="129" t="s">
        <v>932</v>
      </c>
      <c r="E285" s="133">
        <f t="shared" si="4"/>
        <v>2016</v>
      </c>
      <c r="F285" s="129" t="s">
        <v>1005</v>
      </c>
      <c r="G285" s="134" t="s">
        <v>1006</v>
      </c>
      <c r="I285" s="140" t="s">
        <v>695</v>
      </c>
      <c r="J285" s="139">
        <f>'06'!D734</f>
        <v>0</v>
      </c>
      <c r="K285" s="141">
        <f>'06'!D40</f>
        <v>0</v>
      </c>
      <c r="L285" s="175" t="str">
        <f>'06'!$B$6</f>
        <v>06 DEMONSTRATIVO DA DESPESA TOTAL COM PESSOAL</v>
      </c>
    </row>
    <row r="286" spans="3:12" ht="15">
      <c r="C286" s="133">
        <v>6</v>
      </c>
      <c r="D286" s="129" t="s">
        <v>932</v>
      </c>
      <c r="E286" s="133">
        <f t="shared" si="4"/>
        <v>2016</v>
      </c>
      <c r="F286" s="129" t="s">
        <v>1007</v>
      </c>
      <c r="G286" s="134" t="s">
        <v>1008</v>
      </c>
      <c r="I286" s="140" t="s">
        <v>695</v>
      </c>
      <c r="J286" s="139">
        <f>'06'!D735</f>
        <v>0</v>
      </c>
      <c r="K286" s="141">
        <f>'06'!D41</f>
        <v>0</v>
      </c>
      <c r="L286" s="175" t="str">
        <f>'06'!$B$6</f>
        <v>06 DEMONSTRATIVO DA DESPESA TOTAL COM PESSOAL</v>
      </c>
    </row>
    <row r="287" spans="3:12" ht="15">
      <c r="C287" s="133">
        <v>6</v>
      </c>
      <c r="D287" s="129" t="s">
        <v>932</v>
      </c>
      <c r="E287" s="133">
        <f t="shared" si="4"/>
        <v>2016</v>
      </c>
      <c r="F287" s="129" t="s">
        <v>1009</v>
      </c>
      <c r="G287" s="134" t="s">
        <v>1010</v>
      </c>
      <c r="I287" s="140" t="s">
        <v>695</v>
      </c>
      <c r="J287" s="139">
        <f>'06'!D736</f>
        <v>0</v>
      </c>
      <c r="K287" s="141">
        <f>'06'!D42</f>
        <v>0</v>
      </c>
      <c r="L287" s="175" t="str">
        <f>'06'!$B$6</f>
        <v>06 DEMONSTRATIVO DA DESPESA TOTAL COM PESSOAL</v>
      </c>
    </row>
    <row r="288" spans="3:12" ht="15">
      <c r="C288" s="133">
        <v>6</v>
      </c>
      <c r="D288" s="129" t="s">
        <v>932</v>
      </c>
      <c r="E288" s="133">
        <f t="shared" si="4"/>
        <v>2016</v>
      </c>
      <c r="F288" s="129" t="s">
        <v>1011</v>
      </c>
      <c r="G288" s="134" t="s">
        <v>1012</v>
      </c>
      <c r="I288" s="140" t="s">
        <v>695</v>
      </c>
      <c r="J288" s="139">
        <f>'06'!D737</f>
        <v>0</v>
      </c>
      <c r="K288" s="141">
        <f>'06'!D43</f>
        <v>0</v>
      </c>
      <c r="L288" s="175" t="str">
        <f>'06'!$B$6</f>
        <v>06 DEMONSTRATIVO DA DESPESA TOTAL COM PESSOAL</v>
      </c>
    </row>
    <row r="289" spans="3:12" ht="15">
      <c r="C289" s="133">
        <v>6</v>
      </c>
      <c r="D289" s="129" t="s">
        <v>932</v>
      </c>
      <c r="E289" s="133">
        <f t="shared" si="4"/>
        <v>2016</v>
      </c>
      <c r="F289" s="129" t="s">
        <v>1013</v>
      </c>
      <c r="G289" s="134" t="s">
        <v>1014</v>
      </c>
      <c r="I289" s="140" t="s">
        <v>695</v>
      </c>
      <c r="J289" s="139">
        <f>'06'!D738</f>
        <v>0</v>
      </c>
      <c r="K289" s="141">
        <f>'06'!D44</f>
        <v>0</v>
      </c>
      <c r="L289" s="175" t="str">
        <f>'06'!$B$6</f>
        <v>06 DEMONSTRATIVO DA DESPESA TOTAL COM PESSOAL</v>
      </c>
    </row>
    <row r="290" spans="3:12" ht="15">
      <c r="C290" s="133">
        <v>6</v>
      </c>
      <c r="D290" s="129" t="s">
        <v>932</v>
      </c>
      <c r="E290" s="133">
        <f t="shared" si="4"/>
        <v>2016</v>
      </c>
      <c r="F290" s="129" t="s">
        <v>1015</v>
      </c>
      <c r="G290" s="134" t="s">
        <v>1016</v>
      </c>
      <c r="I290" s="140" t="s">
        <v>695</v>
      </c>
      <c r="J290" s="139">
        <f>'06'!D739</f>
        <v>0</v>
      </c>
      <c r="K290" s="141">
        <f>'06'!D45</f>
        <v>0</v>
      </c>
      <c r="L290" s="175" t="str">
        <f>'06'!$B$6</f>
        <v>06 DEMONSTRATIVO DA DESPESA TOTAL COM PESSOAL</v>
      </c>
    </row>
    <row r="291" spans="3:12" ht="15">
      <c r="C291" s="133">
        <v>6</v>
      </c>
      <c r="D291" s="129" t="s">
        <v>932</v>
      </c>
      <c r="E291" s="133">
        <f t="shared" si="4"/>
        <v>2016</v>
      </c>
      <c r="F291" s="129" t="s">
        <v>1017</v>
      </c>
      <c r="G291" s="134" t="s">
        <v>1018</v>
      </c>
      <c r="I291" s="140" t="s">
        <v>695</v>
      </c>
      <c r="J291" s="139">
        <f>'06'!D740</f>
        <v>0</v>
      </c>
      <c r="K291" s="141">
        <f>'06'!D46</f>
        <v>0</v>
      </c>
      <c r="L291" s="175" t="str">
        <f>'06'!$B$6</f>
        <v>06 DEMONSTRATIVO DA DESPESA TOTAL COM PESSOAL</v>
      </c>
    </row>
    <row r="292" spans="3:12" ht="15">
      <c r="C292" s="133">
        <v>6</v>
      </c>
      <c r="D292" s="129" t="s">
        <v>932</v>
      </c>
      <c r="E292" s="133">
        <f t="shared" si="4"/>
        <v>2016</v>
      </c>
      <c r="F292" s="129" t="s">
        <v>1019</v>
      </c>
      <c r="G292" s="134" t="s">
        <v>1020</v>
      </c>
      <c r="I292" s="140" t="s">
        <v>695</v>
      </c>
      <c r="J292" s="139">
        <f>'06'!D741</f>
        <v>0</v>
      </c>
      <c r="K292" s="141">
        <f>'06'!D47</f>
        <v>0</v>
      </c>
      <c r="L292" s="175" t="str">
        <f>'06'!$B$6</f>
        <v>06 DEMONSTRATIVO DA DESPESA TOTAL COM PESSOAL</v>
      </c>
    </row>
    <row r="293" spans="3:12" ht="15">
      <c r="C293" s="133">
        <v>6</v>
      </c>
      <c r="D293" s="129" t="s">
        <v>932</v>
      </c>
      <c r="E293" s="133">
        <f t="shared" si="4"/>
        <v>2016</v>
      </c>
      <c r="F293" s="129" t="s">
        <v>1021</v>
      </c>
      <c r="G293" s="134" t="s">
        <v>1022</v>
      </c>
      <c r="I293" s="140" t="s">
        <v>695</v>
      </c>
      <c r="J293" s="139">
        <f>'06'!D742</f>
        <v>0</v>
      </c>
      <c r="K293" s="141">
        <f>'06'!D48</f>
        <v>0</v>
      </c>
      <c r="L293" s="175" t="str">
        <f>'06'!$B$6</f>
        <v>06 DEMONSTRATIVO DA DESPESA TOTAL COM PESSOAL</v>
      </c>
    </row>
    <row r="294" spans="3:12" ht="15">
      <c r="C294" s="133">
        <v>6</v>
      </c>
      <c r="D294" s="129" t="s">
        <v>932</v>
      </c>
      <c r="E294" s="133">
        <f t="shared" si="4"/>
        <v>2016</v>
      </c>
      <c r="F294" s="129" t="s">
        <v>1023</v>
      </c>
      <c r="G294" s="134" t="s">
        <v>1024</v>
      </c>
      <c r="H294" s="130" t="str">
        <f>'06'!C49</f>
        <v>Outras despesas de pessoal (§ 1º, art. 18, da LRF)  </v>
      </c>
      <c r="I294" s="140" t="s">
        <v>695</v>
      </c>
      <c r="J294" s="139">
        <f>'06'!D743</f>
        <v>0</v>
      </c>
      <c r="K294" s="141">
        <f>'06'!D49</f>
        <v>0</v>
      </c>
      <c r="L294" s="175" t="str">
        <f>'06'!$B$6</f>
        <v>06 DEMONSTRATIVO DA DESPESA TOTAL COM PESSOAL</v>
      </c>
    </row>
    <row r="295" spans="3:12" ht="15">
      <c r="C295" s="133">
        <v>6</v>
      </c>
      <c r="D295" s="129" t="s">
        <v>932</v>
      </c>
      <c r="E295" s="133">
        <f t="shared" si="4"/>
        <v>2016</v>
      </c>
      <c r="F295" s="129" t="s">
        <v>1026</v>
      </c>
      <c r="G295" s="134" t="s">
        <v>1027</v>
      </c>
      <c r="H295" s="130" t="str">
        <f>'06'!C50</f>
        <v>DEDUÇÕES (§ 1º do art. 19 da LRF) </v>
      </c>
      <c r="I295" s="140" t="s">
        <v>695</v>
      </c>
      <c r="J295" s="139">
        <f>'06'!D744</f>
        <v>0</v>
      </c>
      <c r="K295" s="141">
        <f>'06'!D50</f>
        <v>47893.48</v>
      </c>
      <c r="L295" s="175" t="str">
        <f>'06'!$B$6</f>
        <v>06 DEMONSTRATIVO DA DESPESA TOTAL COM PESSOAL</v>
      </c>
    </row>
    <row r="296" spans="3:12" ht="15">
      <c r="C296" s="133">
        <v>6</v>
      </c>
      <c r="D296" s="129" t="s">
        <v>932</v>
      </c>
      <c r="E296" s="133">
        <f t="shared" si="4"/>
        <v>2016</v>
      </c>
      <c r="F296" s="129" t="s">
        <v>1029</v>
      </c>
      <c r="G296" s="134" t="s">
        <v>1030</v>
      </c>
      <c r="H296" s="130" t="str">
        <f>'06'!C51</f>
        <v>Indenização por demissão e incentivo à demissão voluntária (vide art. 19, § 1o, I e II da LRF)  </v>
      </c>
      <c r="I296" s="140" t="s">
        <v>695</v>
      </c>
      <c r="J296" s="139">
        <f>'06'!D745</f>
        <v>0</v>
      </c>
      <c r="K296" s="141">
        <f>'06'!D51</f>
        <v>47893.48</v>
      </c>
      <c r="L296" s="175" t="str">
        <f>'06'!$B$6</f>
        <v>06 DEMONSTRATIVO DA DESPESA TOTAL COM PESSOAL</v>
      </c>
    </row>
    <row r="297" spans="3:12" ht="15">
      <c r="C297" s="133">
        <v>6</v>
      </c>
      <c r="D297" s="129" t="s">
        <v>932</v>
      </c>
      <c r="E297" s="133">
        <f t="shared" si="4"/>
        <v>2016</v>
      </c>
      <c r="F297" s="129" t="s">
        <v>1031</v>
      </c>
      <c r="G297" s="134" t="s">
        <v>1032</v>
      </c>
      <c r="H297" s="130" t="str">
        <f>'06'!C52</f>
        <v>Decorrentes de Decisão Judicial </v>
      </c>
      <c r="I297" s="140" t="s">
        <v>695</v>
      </c>
      <c r="J297" s="139">
        <f>'06'!D746</f>
        <v>0</v>
      </c>
      <c r="K297" s="141">
        <f>'06'!D52</f>
        <v>0</v>
      </c>
      <c r="L297" s="175" t="str">
        <f>'06'!$B$6</f>
        <v>06 DEMONSTRATIVO DA DESPESA TOTAL COM PESSOAL</v>
      </c>
    </row>
    <row r="298" spans="3:12" ht="15">
      <c r="C298" s="133">
        <v>6</v>
      </c>
      <c r="D298" s="129" t="s">
        <v>932</v>
      </c>
      <c r="E298" s="133">
        <f t="shared" si="4"/>
        <v>2016</v>
      </c>
      <c r="F298" s="129" t="s">
        <v>1034</v>
      </c>
      <c r="G298" s="134" t="s">
        <v>1035</v>
      </c>
      <c r="H298" s="130" t="str">
        <f>'06'!C53</f>
        <v>Despesas de exercícios anteriores</v>
      </c>
      <c r="I298" s="140" t="s">
        <v>695</v>
      </c>
      <c r="J298" s="139">
        <f>'06'!D747</f>
        <v>0</v>
      </c>
      <c r="K298" s="141">
        <f>'06'!D53</f>
        <v>0</v>
      </c>
      <c r="L298" s="175" t="str">
        <f>'06'!$B$6</f>
        <v>06 DEMONSTRATIVO DA DESPESA TOTAL COM PESSOAL</v>
      </c>
    </row>
    <row r="299" spans="3:12" ht="15">
      <c r="C299" s="133">
        <v>6</v>
      </c>
      <c r="D299" s="129" t="s">
        <v>932</v>
      </c>
      <c r="E299" s="133">
        <f t="shared" si="4"/>
        <v>2016</v>
      </c>
      <c r="F299" s="129" t="s">
        <v>1037</v>
      </c>
      <c r="G299" s="134" t="s">
        <v>1038</v>
      </c>
      <c r="H299" s="130" t="str">
        <f>'06'!C54</f>
        <v>Inativos e Pensionistas com Recursos Vinculados (art. 19, VI, da LRF)</v>
      </c>
      <c r="I299" s="140" t="s">
        <v>695</v>
      </c>
      <c r="J299" s="139">
        <f>'06'!D748</f>
        <v>0</v>
      </c>
      <c r="K299" s="141">
        <f>'06'!D54</f>
        <v>0</v>
      </c>
      <c r="L299" s="175" t="str">
        <f>'06'!$B$6</f>
        <v>06 DEMONSTRATIVO DA DESPESA TOTAL COM PESSOAL</v>
      </c>
    </row>
    <row r="300" spans="3:12" ht="15">
      <c r="C300" s="133">
        <v>6</v>
      </c>
      <c r="D300" s="129" t="s">
        <v>932</v>
      </c>
      <c r="E300" s="133">
        <f t="shared" si="4"/>
        <v>2016</v>
      </c>
      <c r="F300" s="129" t="s">
        <v>2164</v>
      </c>
      <c r="G300" s="134" t="s">
        <v>2162</v>
      </c>
      <c r="H300" s="130" t="str">
        <f>'06'!C55</f>
        <v>Total da despesa com Inativos e Pensionistas</v>
      </c>
      <c r="I300" s="140" t="s">
        <v>695</v>
      </c>
      <c r="J300" s="139">
        <f>'06'!D749</f>
        <v>0</v>
      </c>
      <c r="K300" s="141">
        <f>'06'!D55</f>
        <v>0</v>
      </c>
      <c r="L300" s="175" t="str">
        <f>'06'!$B$6</f>
        <v>06 DEMONSTRATIVO DA DESPESA TOTAL COM PESSOAL</v>
      </c>
    </row>
    <row r="301" spans="3:12" ht="15">
      <c r="C301" s="133">
        <v>6</v>
      </c>
      <c r="D301" s="129" t="s">
        <v>932</v>
      </c>
      <c r="E301" s="133">
        <f t="shared" si="4"/>
        <v>2016</v>
      </c>
      <c r="F301" s="129" t="s">
        <v>2165</v>
      </c>
      <c r="G301" s="134" t="s">
        <v>2163</v>
      </c>
      <c r="H301" s="130" t="str">
        <f>'06'!C56</f>
        <v>(-) Transferências de recursos para cobertura de deficit financeiro ou insuficiência financeira</v>
      </c>
      <c r="I301" s="140" t="s">
        <v>695</v>
      </c>
      <c r="J301" s="139">
        <f>'06'!D750</f>
        <v>0</v>
      </c>
      <c r="K301" s="141">
        <f>'06'!D56</f>
        <v>0</v>
      </c>
      <c r="L301" s="175" t="str">
        <f>'06'!$B$6</f>
        <v>06 DEMONSTRATIVO DA DESPESA TOTAL COM PESSOAL</v>
      </c>
    </row>
    <row r="302" spans="3:12" ht="15">
      <c r="C302" s="133">
        <v>6</v>
      </c>
      <c r="D302" s="129" t="s">
        <v>932</v>
      </c>
      <c r="E302" s="133">
        <f t="shared" si="4"/>
        <v>2016</v>
      </c>
      <c r="F302" s="129" t="s">
        <v>1040</v>
      </c>
      <c r="G302" s="134" t="s">
        <v>1041</v>
      </c>
      <c r="H302" s="130" t="str">
        <f>'06'!C57</f>
        <v>Outras deduções</v>
      </c>
      <c r="I302" s="140" t="s">
        <v>695</v>
      </c>
      <c r="J302" s="139">
        <f>'06'!D749</f>
        <v>0</v>
      </c>
      <c r="K302" s="141">
        <f>'06'!D57</f>
        <v>0</v>
      </c>
      <c r="L302" s="175" t="str">
        <f>'06'!$B$6</f>
        <v>06 DEMONSTRATIVO DA DESPESA TOTAL COM PESSOAL</v>
      </c>
    </row>
    <row r="303" spans="3:12" ht="15">
      <c r="C303" s="133">
        <v>6</v>
      </c>
      <c r="D303" s="129" t="s">
        <v>932</v>
      </c>
      <c r="E303" s="133">
        <f t="shared" si="4"/>
        <v>2016</v>
      </c>
      <c r="F303" s="129" t="s">
        <v>1042</v>
      </c>
      <c r="G303" s="134" t="s">
        <v>1043</v>
      </c>
      <c r="I303" s="140" t="s">
        <v>695</v>
      </c>
      <c r="J303" s="139">
        <f>'06'!D750</f>
        <v>0</v>
      </c>
      <c r="K303" s="141">
        <f>'06'!D58</f>
        <v>0</v>
      </c>
      <c r="L303" s="175" t="str">
        <f>'06'!$B$6</f>
        <v>06 DEMONSTRATIVO DA DESPESA TOTAL COM PESSOAL</v>
      </c>
    </row>
    <row r="304" spans="3:12" ht="15">
      <c r="C304" s="133">
        <v>6</v>
      </c>
      <c r="D304" s="129" t="s">
        <v>932</v>
      </c>
      <c r="E304" s="133">
        <f t="shared" si="4"/>
        <v>2016</v>
      </c>
      <c r="F304" s="129" t="s">
        <v>1044</v>
      </c>
      <c r="G304" s="134" t="s">
        <v>1045</v>
      </c>
      <c r="I304" s="140" t="s">
        <v>695</v>
      </c>
      <c r="J304" s="139">
        <f>'06'!D751</f>
        <v>0</v>
      </c>
      <c r="K304" s="141">
        <f>'06'!D59</f>
        <v>0</v>
      </c>
      <c r="L304" s="175" t="str">
        <f>'06'!$B$6</f>
        <v>06 DEMONSTRATIVO DA DESPESA TOTAL COM PESSOAL</v>
      </c>
    </row>
    <row r="305" spans="3:12" ht="15">
      <c r="C305" s="133">
        <v>6</v>
      </c>
      <c r="D305" s="129" t="s">
        <v>932</v>
      </c>
      <c r="E305" s="133">
        <f t="shared" si="4"/>
        <v>2016</v>
      </c>
      <c r="F305" s="129" t="s">
        <v>1046</v>
      </c>
      <c r="G305" s="134" t="s">
        <v>1047</v>
      </c>
      <c r="I305" s="140" t="s">
        <v>695</v>
      </c>
      <c r="J305" s="139">
        <f>'06'!D752</f>
        <v>0</v>
      </c>
      <c r="K305" s="141">
        <f>'06'!D60</f>
        <v>0</v>
      </c>
      <c r="L305" s="175" t="str">
        <f>'06'!$B$6</f>
        <v>06 DEMONSTRATIVO DA DESPESA TOTAL COM PESSOAL</v>
      </c>
    </row>
    <row r="306" spans="3:12" ht="15">
      <c r="C306" s="133">
        <v>6</v>
      </c>
      <c r="D306" s="129" t="s">
        <v>932</v>
      </c>
      <c r="E306" s="133">
        <f t="shared" si="4"/>
        <v>2016</v>
      </c>
      <c r="F306" s="129" t="s">
        <v>1048</v>
      </c>
      <c r="G306" s="134" t="s">
        <v>1049</v>
      </c>
      <c r="I306" s="140" t="s">
        <v>695</v>
      </c>
      <c r="J306" s="139">
        <f>'06'!D753</f>
        <v>0</v>
      </c>
      <c r="K306" s="141">
        <f>'06'!D61</f>
        <v>0</v>
      </c>
      <c r="L306" s="175" t="str">
        <f>'06'!$B$6</f>
        <v>06 DEMONSTRATIVO DA DESPESA TOTAL COM PESSOAL</v>
      </c>
    </row>
    <row r="307" spans="3:12" ht="15">
      <c r="C307" s="133">
        <v>6</v>
      </c>
      <c r="D307" s="129" t="s">
        <v>932</v>
      </c>
      <c r="E307" s="133">
        <f t="shared" si="4"/>
        <v>2016</v>
      </c>
      <c r="F307" s="129" t="s">
        <v>1050</v>
      </c>
      <c r="G307" s="134" t="s">
        <v>1051</v>
      </c>
      <c r="I307" s="140" t="s">
        <v>695</v>
      </c>
      <c r="J307" s="139">
        <f>'06'!D754</f>
        <v>0</v>
      </c>
      <c r="K307" s="141">
        <f>'06'!D62</f>
        <v>0</v>
      </c>
      <c r="L307" s="175" t="str">
        <f>'06'!$B$6</f>
        <v>06 DEMONSTRATIVO DA DESPESA TOTAL COM PESSOAL</v>
      </c>
    </row>
    <row r="308" spans="3:12" ht="15">
      <c r="C308" s="133">
        <v>6</v>
      </c>
      <c r="D308" s="129" t="s">
        <v>932</v>
      </c>
      <c r="E308" s="133">
        <f t="shared" si="4"/>
        <v>2016</v>
      </c>
      <c r="F308" s="129" t="s">
        <v>1052</v>
      </c>
      <c r="G308" s="134" t="s">
        <v>1053</v>
      </c>
      <c r="I308" s="140" t="s">
        <v>695</v>
      </c>
      <c r="J308" s="139">
        <f>'06'!D755</f>
        <v>0</v>
      </c>
      <c r="K308" s="141">
        <f>'06'!D63</f>
        <v>0</v>
      </c>
      <c r="L308" s="175" t="str">
        <f>'06'!$B$6</f>
        <v>06 DEMONSTRATIVO DA DESPESA TOTAL COM PESSOAL</v>
      </c>
    </row>
    <row r="309" spans="3:12" ht="15">
      <c r="C309" s="133">
        <v>6</v>
      </c>
      <c r="D309" s="129" t="s">
        <v>932</v>
      </c>
      <c r="E309" s="133">
        <f t="shared" si="4"/>
        <v>2016</v>
      </c>
      <c r="F309" s="129" t="s">
        <v>1054</v>
      </c>
      <c r="G309" s="134" t="s">
        <v>1055</v>
      </c>
      <c r="I309" s="140" t="s">
        <v>695</v>
      </c>
      <c r="J309" s="139">
        <f>'06'!D756</f>
        <v>0</v>
      </c>
      <c r="K309" s="141">
        <f>'06'!D64</f>
        <v>0</v>
      </c>
      <c r="L309" s="175" t="str">
        <f>'06'!$B$6</f>
        <v>06 DEMONSTRATIVO DA DESPESA TOTAL COM PESSOAL</v>
      </c>
    </row>
    <row r="310" spans="3:12" ht="15">
      <c r="C310" s="133">
        <v>6</v>
      </c>
      <c r="D310" s="129" t="s">
        <v>932</v>
      </c>
      <c r="E310" s="133">
        <f t="shared" si="4"/>
        <v>2016</v>
      </c>
      <c r="F310" s="129" t="s">
        <v>1056</v>
      </c>
      <c r="G310" s="134" t="s">
        <v>1057</v>
      </c>
      <c r="I310" s="140" t="s">
        <v>695</v>
      </c>
      <c r="J310" s="139">
        <f>'06'!D757</f>
        <v>0</v>
      </c>
      <c r="K310" s="141">
        <f>'06'!D65</f>
        <v>0</v>
      </c>
      <c r="L310" s="175" t="str">
        <f>'06'!$B$6</f>
        <v>06 DEMONSTRATIVO DA DESPESA TOTAL COM PESSOAL</v>
      </c>
    </row>
    <row r="311" spans="3:12" ht="15">
      <c r="C311" s="133">
        <v>6</v>
      </c>
      <c r="D311" s="129" t="s">
        <v>932</v>
      </c>
      <c r="E311" s="133">
        <f t="shared" si="4"/>
        <v>2016</v>
      </c>
      <c r="F311" s="129" t="s">
        <v>1058</v>
      </c>
      <c r="G311" s="134" t="s">
        <v>1059</v>
      </c>
      <c r="I311" s="140" t="s">
        <v>695</v>
      </c>
      <c r="J311" s="139">
        <f>'06'!D758</f>
        <v>0</v>
      </c>
      <c r="K311" s="141">
        <f>'06'!D66</f>
        <v>0</v>
      </c>
      <c r="L311" s="175" t="str">
        <f>'06'!$B$6</f>
        <v>06 DEMONSTRATIVO DA DESPESA TOTAL COM PESSOAL</v>
      </c>
    </row>
    <row r="312" spans="3:12" ht="15">
      <c r="C312" s="133">
        <v>6</v>
      </c>
      <c r="D312" s="129" t="s">
        <v>932</v>
      </c>
      <c r="E312" s="133">
        <f t="shared" si="4"/>
        <v>2016</v>
      </c>
      <c r="F312" s="129" t="s">
        <v>1060</v>
      </c>
      <c r="G312" s="134" t="s">
        <v>1061</v>
      </c>
      <c r="I312" s="140" t="s">
        <v>695</v>
      </c>
      <c r="J312" s="139">
        <f>'06'!D759</f>
        <v>0</v>
      </c>
      <c r="K312" s="141">
        <f>'06'!D67</f>
        <v>0</v>
      </c>
      <c r="L312" s="175" t="str">
        <f>'06'!$B$6</f>
        <v>06 DEMONSTRATIVO DA DESPESA TOTAL COM PESSOAL</v>
      </c>
    </row>
    <row r="313" spans="3:12" ht="15">
      <c r="C313" s="133">
        <v>6</v>
      </c>
      <c r="D313" s="129" t="s">
        <v>932</v>
      </c>
      <c r="E313" s="133">
        <f t="shared" si="4"/>
        <v>2016</v>
      </c>
      <c r="F313" s="129" t="s">
        <v>1062</v>
      </c>
      <c r="G313" s="134" t="s">
        <v>1063</v>
      </c>
      <c r="H313" s="130" t="str">
        <f>'06'!C68</f>
        <v>DESPESA LÍQUIDA COM PESSOAL - DTP = (1-2) </v>
      </c>
      <c r="I313" s="140" t="s">
        <v>695</v>
      </c>
      <c r="J313" s="139">
        <f>'06'!D760</f>
        <v>0</v>
      </c>
      <c r="K313" s="141">
        <f>'06'!D68</f>
        <v>19309409.61</v>
      </c>
      <c r="L313" s="175" t="str">
        <f>'06'!$B$6</f>
        <v>06 DEMONSTRATIVO DA DESPESA TOTAL COM PESSOAL</v>
      </c>
    </row>
    <row r="314" spans="3:12" ht="15">
      <c r="C314" s="133">
        <v>6</v>
      </c>
      <c r="D314" s="129" t="s">
        <v>932</v>
      </c>
      <c r="E314" s="133">
        <f t="shared" si="4"/>
        <v>2016</v>
      </c>
      <c r="F314" s="129" t="s">
        <v>1064</v>
      </c>
      <c r="G314" s="134" t="s">
        <v>1065</v>
      </c>
      <c r="H314" s="130" t="s">
        <v>1066</v>
      </c>
      <c r="I314" s="140" t="s">
        <v>695</v>
      </c>
      <c r="J314" s="139">
        <v>0</v>
      </c>
      <c r="K314" s="129">
        <v>0</v>
      </c>
      <c r="L314" s="175" t="str">
        <f>'06'!$B$6</f>
        <v>06 DEMONSTRATIVO DA DESPESA TOTAL COM PESSOAL</v>
      </c>
    </row>
    <row r="315" spans="3:12" ht="15">
      <c r="C315" s="133">
        <v>6</v>
      </c>
      <c r="D315" s="129" t="s">
        <v>932</v>
      </c>
      <c r="E315" s="133">
        <f t="shared" si="4"/>
        <v>2016</v>
      </c>
      <c r="F315" s="129" t="s">
        <v>1067</v>
      </c>
      <c r="G315" s="134" t="s">
        <v>1068</v>
      </c>
      <c r="H315" s="130" t="s">
        <v>1069</v>
      </c>
      <c r="I315" s="140" t="s">
        <v>695</v>
      </c>
      <c r="J315" s="139">
        <v>0</v>
      </c>
      <c r="K315" s="129">
        <v>0</v>
      </c>
      <c r="L315" s="175" t="str">
        <f>'06'!$B$6</f>
        <v>06 DEMONSTRATIVO DA DESPESA TOTAL COM PESSOAL</v>
      </c>
    </row>
    <row r="316" spans="3:12" ht="15">
      <c r="C316" s="133">
        <v>6</v>
      </c>
      <c r="D316" s="129" t="s">
        <v>1070</v>
      </c>
      <c r="E316" s="133">
        <f t="shared" si="4"/>
        <v>2016</v>
      </c>
      <c r="F316" s="129" t="s">
        <v>1071</v>
      </c>
      <c r="G316" s="134" t="s">
        <v>1072</v>
      </c>
      <c r="H316" s="130" t="s">
        <v>105</v>
      </c>
      <c r="I316" s="140" t="s">
        <v>655</v>
      </c>
      <c r="J316" s="135">
        <f>'06'!C715</f>
        <v>0</v>
      </c>
      <c r="K316" s="129">
        <f>PROPER('06'!C21)</f>
      </c>
      <c r="L316" s="175" t="str">
        <f>'06'!$B$6</f>
        <v>06 DEMONSTRATIVO DA DESPESA TOTAL COM PESSOAL</v>
      </c>
    </row>
    <row r="317" spans="3:12" ht="15">
      <c r="C317" s="133">
        <v>6</v>
      </c>
      <c r="D317" s="129" t="s">
        <v>1070</v>
      </c>
      <c r="E317" s="133">
        <f t="shared" si="4"/>
        <v>2016</v>
      </c>
      <c r="F317" s="129" t="s">
        <v>1073</v>
      </c>
      <c r="G317" s="134" t="s">
        <v>1074</v>
      </c>
      <c r="H317" s="130" t="s">
        <v>105</v>
      </c>
      <c r="I317" s="140" t="s">
        <v>655</v>
      </c>
      <c r="J317" s="135">
        <f>'06'!C716</f>
        <v>0</v>
      </c>
      <c r="K317" s="129">
        <f>PROPER('06'!C22)</f>
      </c>
      <c r="L317" s="175" t="str">
        <f>'06'!$B$6</f>
        <v>06 DEMONSTRATIVO DA DESPESA TOTAL COM PESSOAL</v>
      </c>
    </row>
    <row r="318" spans="3:12" ht="15">
      <c r="C318" s="133">
        <v>6</v>
      </c>
      <c r="D318" s="129" t="s">
        <v>1070</v>
      </c>
      <c r="E318" s="133">
        <f t="shared" si="4"/>
        <v>2016</v>
      </c>
      <c r="F318" s="129" t="s">
        <v>1075</v>
      </c>
      <c r="G318" s="134" t="s">
        <v>1076</v>
      </c>
      <c r="H318" s="130" t="s">
        <v>105</v>
      </c>
      <c r="I318" s="140" t="s">
        <v>655</v>
      </c>
      <c r="J318" s="135">
        <f>'06'!C717</f>
        <v>0</v>
      </c>
      <c r="K318" s="129">
        <f>PROPER('06'!C23)</f>
      </c>
      <c r="L318" s="175" t="str">
        <f>'06'!$B$6</f>
        <v>06 DEMONSTRATIVO DA DESPESA TOTAL COM PESSOAL</v>
      </c>
    </row>
    <row r="319" spans="3:12" ht="15">
      <c r="C319" s="133">
        <v>6</v>
      </c>
      <c r="D319" s="129" t="s">
        <v>1070</v>
      </c>
      <c r="E319" s="133">
        <f t="shared" si="4"/>
        <v>2016</v>
      </c>
      <c r="F319" s="129" t="s">
        <v>1077</v>
      </c>
      <c r="G319" s="134" t="s">
        <v>1078</v>
      </c>
      <c r="H319" s="130" t="s">
        <v>105</v>
      </c>
      <c r="I319" s="140" t="s">
        <v>655</v>
      </c>
      <c r="J319" s="135">
        <f>'06'!C718</f>
        <v>0</v>
      </c>
      <c r="K319" s="129">
        <f>PROPER('06'!C24)</f>
      </c>
      <c r="L319" s="175" t="str">
        <f>'06'!$B$6</f>
        <v>06 DEMONSTRATIVO DA DESPESA TOTAL COM PESSOAL</v>
      </c>
    </row>
    <row r="320" spans="3:12" ht="15">
      <c r="C320" s="133">
        <v>6</v>
      </c>
      <c r="D320" s="129" t="s">
        <v>1070</v>
      </c>
      <c r="E320" s="133">
        <f t="shared" si="4"/>
        <v>2016</v>
      </c>
      <c r="F320" s="129" t="s">
        <v>1079</v>
      </c>
      <c r="G320" s="134" t="s">
        <v>1080</v>
      </c>
      <c r="H320" s="130" t="s">
        <v>105</v>
      </c>
      <c r="I320" s="140" t="s">
        <v>655</v>
      </c>
      <c r="J320" s="135">
        <f>'06'!C719</f>
        <v>0</v>
      </c>
      <c r="K320" s="129">
        <f>PROPER('06'!C25)</f>
      </c>
      <c r="L320" s="175" t="str">
        <f>'06'!$B$6</f>
        <v>06 DEMONSTRATIVO DA DESPESA TOTAL COM PESSOAL</v>
      </c>
    </row>
    <row r="321" spans="3:12" ht="15">
      <c r="C321" s="133">
        <v>6</v>
      </c>
      <c r="D321" s="129" t="s">
        <v>1070</v>
      </c>
      <c r="E321" s="133">
        <f t="shared" si="4"/>
        <v>2016</v>
      </c>
      <c r="F321" s="129" t="s">
        <v>1081</v>
      </c>
      <c r="G321" s="134" t="s">
        <v>1082</v>
      </c>
      <c r="H321" s="130" t="s">
        <v>105</v>
      </c>
      <c r="I321" s="140" t="s">
        <v>655</v>
      </c>
      <c r="J321" s="135">
        <f>'06'!C720</f>
        <v>0</v>
      </c>
      <c r="K321" s="129">
        <f>PROPER('06'!C26)</f>
      </c>
      <c r="L321" s="175" t="str">
        <f>'06'!$B$6</f>
        <v>06 DEMONSTRATIVO DA DESPESA TOTAL COM PESSOAL</v>
      </c>
    </row>
    <row r="322" spans="3:12" ht="15">
      <c r="C322" s="133">
        <v>6</v>
      </c>
      <c r="D322" s="129" t="s">
        <v>1070</v>
      </c>
      <c r="E322" s="133">
        <f t="shared" si="4"/>
        <v>2016</v>
      </c>
      <c r="F322" s="129" t="s">
        <v>1083</v>
      </c>
      <c r="G322" s="134" t="s">
        <v>1084</v>
      </c>
      <c r="H322" s="130" t="s">
        <v>105</v>
      </c>
      <c r="I322" s="140" t="s">
        <v>655</v>
      </c>
      <c r="J322" s="135">
        <f>'06'!C721</f>
        <v>0</v>
      </c>
      <c r="K322" s="129">
        <f>PROPER('06'!C27)</f>
      </c>
      <c r="L322" s="175" t="str">
        <f>'06'!$B$6</f>
        <v>06 DEMONSTRATIVO DA DESPESA TOTAL COM PESSOAL</v>
      </c>
    </row>
    <row r="323" spans="3:12" ht="15">
      <c r="C323" s="133">
        <v>6</v>
      </c>
      <c r="D323" s="129" t="s">
        <v>1070</v>
      </c>
      <c r="E323" s="133">
        <f t="shared" si="4"/>
        <v>2016</v>
      </c>
      <c r="F323" s="129" t="s">
        <v>1085</v>
      </c>
      <c r="G323" s="134" t="s">
        <v>1086</v>
      </c>
      <c r="H323" s="130" t="s">
        <v>105</v>
      </c>
      <c r="I323" s="140" t="s">
        <v>655</v>
      </c>
      <c r="J323" s="135">
        <f>'06'!C722</f>
        <v>0</v>
      </c>
      <c r="K323" s="129">
        <f>PROPER('06'!C28)</f>
      </c>
      <c r="L323" s="175" t="str">
        <f>'06'!$B$6</f>
        <v>06 DEMONSTRATIVO DA DESPESA TOTAL COM PESSOAL</v>
      </c>
    </row>
    <row r="324" spans="3:12" ht="15">
      <c r="C324" s="133">
        <v>6</v>
      </c>
      <c r="D324" s="129" t="s">
        <v>1070</v>
      </c>
      <c r="E324" s="133">
        <f t="shared" si="4"/>
        <v>2016</v>
      </c>
      <c r="F324" s="129" t="s">
        <v>1087</v>
      </c>
      <c r="G324" s="134" t="s">
        <v>1088</v>
      </c>
      <c r="H324" s="130" t="s">
        <v>105</v>
      </c>
      <c r="I324" s="140" t="s">
        <v>655</v>
      </c>
      <c r="J324" s="135">
        <f>'06'!C723</f>
        <v>0</v>
      </c>
      <c r="K324" s="129">
        <f>PROPER('06'!C29)</f>
      </c>
      <c r="L324" s="175" t="str">
        <f>'06'!$B$6</f>
        <v>06 DEMONSTRATIVO DA DESPESA TOTAL COM PESSOAL</v>
      </c>
    </row>
    <row r="325" spans="3:12" ht="15">
      <c r="C325" s="133">
        <v>6</v>
      </c>
      <c r="D325" s="129" t="s">
        <v>1070</v>
      </c>
      <c r="E325" s="133">
        <f t="shared" si="4"/>
        <v>2016</v>
      </c>
      <c r="F325" s="129" t="s">
        <v>1089</v>
      </c>
      <c r="G325" s="134" t="s">
        <v>1090</v>
      </c>
      <c r="H325" s="130" t="s">
        <v>105</v>
      </c>
      <c r="I325" s="140" t="s">
        <v>655</v>
      </c>
      <c r="J325" s="135">
        <f>'06'!C724</f>
        <v>0</v>
      </c>
      <c r="K325" s="129">
        <f>PROPER('06'!C30)</f>
      </c>
      <c r="L325" s="175" t="str">
        <f>'06'!$B$6</f>
        <v>06 DEMONSTRATIVO DA DESPESA TOTAL COM PESSOAL</v>
      </c>
    </row>
    <row r="326" spans="3:12" ht="15">
      <c r="C326" s="133">
        <v>6</v>
      </c>
      <c r="D326" s="129" t="s">
        <v>1070</v>
      </c>
      <c r="E326" s="133">
        <f t="shared" si="4"/>
        <v>2016</v>
      </c>
      <c r="F326" s="129" t="s">
        <v>1091</v>
      </c>
      <c r="G326" s="134" t="s">
        <v>1092</v>
      </c>
      <c r="H326" s="130" t="s">
        <v>105</v>
      </c>
      <c r="I326" s="140" t="s">
        <v>655</v>
      </c>
      <c r="J326" s="135">
        <f>'06'!C733</f>
        <v>0</v>
      </c>
      <c r="K326" s="129">
        <f>PROPER('06'!C39)</f>
      </c>
      <c r="L326" s="175" t="str">
        <f>'06'!$B$6</f>
        <v>06 DEMONSTRATIVO DA DESPESA TOTAL COM PESSOAL</v>
      </c>
    </row>
    <row r="327" spans="3:12" ht="15">
      <c r="C327" s="133">
        <v>6</v>
      </c>
      <c r="D327" s="129" t="s">
        <v>1070</v>
      </c>
      <c r="E327" s="133">
        <f aca="true" t="shared" si="5" ref="E327:E390">E326</f>
        <v>2016</v>
      </c>
      <c r="F327" s="129" t="s">
        <v>1093</v>
      </c>
      <c r="G327" s="134" t="s">
        <v>1094</v>
      </c>
      <c r="H327" s="130" t="s">
        <v>105</v>
      </c>
      <c r="I327" s="140" t="s">
        <v>655</v>
      </c>
      <c r="J327" s="135">
        <f>'06'!C734</f>
        <v>0</v>
      </c>
      <c r="K327" s="129">
        <f>PROPER('06'!C40)</f>
      </c>
      <c r="L327" s="175" t="str">
        <f>'06'!$B$6</f>
        <v>06 DEMONSTRATIVO DA DESPESA TOTAL COM PESSOAL</v>
      </c>
    </row>
    <row r="328" spans="3:12" ht="15">
      <c r="C328" s="133">
        <v>6</v>
      </c>
      <c r="D328" s="129" t="s">
        <v>1070</v>
      </c>
      <c r="E328" s="133">
        <f t="shared" si="5"/>
        <v>2016</v>
      </c>
      <c r="F328" s="129" t="s">
        <v>1095</v>
      </c>
      <c r="G328" s="134" t="s">
        <v>1096</v>
      </c>
      <c r="H328" s="130" t="s">
        <v>105</v>
      </c>
      <c r="I328" s="140" t="s">
        <v>655</v>
      </c>
      <c r="J328" s="135">
        <f>'06'!C735</f>
        <v>0</v>
      </c>
      <c r="K328" s="129">
        <f>PROPER('06'!C41)</f>
      </c>
      <c r="L328" s="175" t="str">
        <f>'06'!$B$6</f>
        <v>06 DEMONSTRATIVO DA DESPESA TOTAL COM PESSOAL</v>
      </c>
    </row>
    <row r="329" spans="3:12" ht="15">
      <c r="C329" s="133">
        <v>6</v>
      </c>
      <c r="D329" s="129" t="s">
        <v>1070</v>
      </c>
      <c r="E329" s="133">
        <f t="shared" si="5"/>
        <v>2016</v>
      </c>
      <c r="F329" s="129" t="s">
        <v>1097</v>
      </c>
      <c r="G329" s="134" t="s">
        <v>1098</v>
      </c>
      <c r="H329" s="130" t="s">
        <v>105</v>
      </c>
      <c r="I329" s="140" t="s">
        <v>655</v>
      </c>
      <c r="J329" s="135">
        <f>'06'!C736</f>
        <v>0</v>
      </c>
      <c r="K329" s="129">
        <f>PROPER('06'!C42)</f>
      </c>
      <c r="L329" s="175" t="str">
        <f>'06'!$B$6</f>
        <v>06 DEMONSTRATIVO DA DESPESA TOTAL COM PESSOAL</v>
      </c>
    </row>
    <row r="330" spans="3:12" ht="15">
      <c r="C330" s="133">
        <v>6</v>
      </c>
      <c r="D330" s="129" t="s">
        <v>1070</v>
      </c>
      <c r="E330" s="133">
        <f t="shared" si="5"/>
        <v>2016</v>
      </c>
      <c r="F330" s="129" t="s">
        <v>1099</v>
      </c>
      <c r="G330" s="134" t="s">
        <v>1100</v>
      </c>
      <c r="H330" s="130" t="s">
        <v>105</v>
      </c>
      <c r="I330" s="140" t="s">
        <v>655</v>
      </c>
      <c r="J330" s="135">
        <f>'06'!C737</f>
        <v>0</v>
      </c>
      <c r="K330" s="129">
        <f>PROPER('06'!C43)</f>
      </c>
      <c r="L330" s="175" t="str">
        <f>'06'!$B$6</f>
        <v>06 DEMONSTRATIVO DA DESPESA TOTAL COM PESSOAL</v>
      </c>
    </row>
    <row r="331" spans="3:12" ht="15">
      <c r="C331" s="133">
        <v>6</v>
      </c>
      <c r="D331" s="129" t="s">
        <v>1070</v>
      </c>
      <c r="E331" s="133">
        <f t="shared" si="5"/>
        <v>2016</v>
      </c>
      <c r="F331" s="129" t="s">
        <v>1101</v>
      </c>
      <c r="G331" s="134" t="s">
        <v>1102</v>
      </c>
      <c r="H331" s="130" t="s">
        <v>105</v>
      </c>
      <c r="I331" s="140" t="s">
        <v>655</v>
      </c>
      <c r="J331" s="135">
        <f>'06'!C738</f>
        <v>0</v>
      </c>
      <c r="K331" s="129">
        <f>PROPER('06'!C44)</f>
      </c>
      <c r="L331" s="175" t="str">
        <f>'06'!$B$6</f>
        <v>06 DEMONSTRATIVO DA DESPESA TOTAL COM PESSOAL</v>
      </c>
    </row>
    <row r="332" spans="3:12" ht="15">
      <c r="C332" s="133">
        <v>6</v>
      </c>
      <c r="D332" s="129" t="s">
        <v>1070</v>
      </c>
      <c r="E332" s="133">
        <f t="shared" si="5"/>
        <v>2016</v>
      </c>
      <c r="F332" s="129" t="s">
        <v>1103</v>
      </c>
      <c r="G332" s="134" t="s">
        <v>1104</v>
      </c>
      <c r="H332" s="130" t="s">
        <v>105</v>
      </c>
      <c r="I332" s="140" t="s">
        <v>655</v>
      </c>
      <c r="J332" s="135">
        <f>'06'!C739</f>
        <v>0</v>
      </c>
      <c r="K332" s="129">
        <f>PROPER('06'!C45)</f>
      </c>
      <c r="L332" s="175" t="str">
        <f>'06'!$B$6</f>
        <v>06 DEMONSTRATIVO DA DESPESA TOTAL COM PESSOAL</v>
      </c>
    </row>
    <row r="333" spans="3:12" ht="15">
      <c r="C333" s="133">
        <v>6</v>
      </c>
      <c r="D333" s="129" t="s">
        <v>1070</v>
      </c>
      <c r="E333" s="133">
        <f t="shared" si="5"/>
        <v>2016</v>
      </c>
      <c r="F333" s="129" t="s">
        <v>1105</v>
      </c>
      <c r="G333" s="134" t="s">
        <v>1106</v>
      </c>
      <c r="H333" s="130" t="s">
        <v>105</v>
      </c>
      <c r="I333" s="140" t="s">
        <v>655</v>
      </c>
      <c r="J333" s="135">
        <f>'06'!C740</f>
        <v>0</v>
      </c>
      <c r="K333" s="129">
        <f>PROPER('06'!C46)</f>
      </c>
      <c r="L333" s="175" t="str">
        <f>'06'!$B$6</f>
        <v>06 DEMONSTRATIVO DA DESPESA TOTAL COM PESSOAL</v>
      </c>
    </row>
    <row r="334" spans="3:12" ht="15">
      <c r="C334" s="133">
        <v>6</v>
      </c>
      <c r="D334" s="129" t="s">
        <v>1070</v>
      </c>
      <c r="E334" s="133">
        <f t="shared" si="5"/>
        <v>2016</v>
      </c>
      <c r="F334" s="129" t="s">
        <v>1107</v>
      </c>
      <c r="G334" s="134" t="s">
        <v>1108</v>
      </c>
      <c r="H334" s="130" t="s">
        <v>105</v>
      </c>
      <c r="I334" s="140" t="s">
        <v>655</v>
      </c>
      <c r="J334" s="135">
        <f>'06'!C741</f>
        <v>0</v>
      </c>
      <c r="K334" s="129">
        <f>PROPER('06'!C47)</f>
      </c>
      <c r="L334" s="175" t="str">
        <f>'06'!$B$6</f>
        <v>06 DEMONSTRATIVO DA DESPESA TOTAL COM PESSOAL</v>
      </c>
    </row>
    <row r="335" spans="3:12" ht="15">
      <c r="C335" s="133">
        <v>6</v>
      </c>
      <c r="D335" s="129" t="s">
        <v>1070</v>
      </c>
      <c r="E335" s="133">
        <f t="shared" si="5"/>
        <v>2016</v>
      </c>
      <c r="F335" s="129" t="s">
        <v>1109</v>
      </c>
      <c r="G335" s="134" t="s">
        <v>1110</v>
      </c>
      <c r="H335" s="130" t="s">
        <v>105</v>
      </c>
      <c r="I335" s="140" t="s">
        <v>655</v>
      </c>
      <c r="J335" s="135">
        <f>'06'!C742</f>
        <v>0</v>
      </c>
      <c r="K335" s="129">
        <f>PROPER('06'!C48)</f>
      </c>
      <c r="L335" s="175" t="str">
        <f>'06'!$B$6</f>
        <v>06 DEMONSTRATIVO DA DESPESA TOTAL COM PESSOAL</v>
      </c>
    </row>
    <row r="336" spans="3:12" ht="15">
      <c r="C336" s="133">
        <v>6</v>
      </c>
      <c r="D336" s="129" t="s">
        <v>1070</v>
      </c>
      <c r="E336" s="133">
        <f t="shared" si="5"/>
        <v>2016</v>
      </c>
      <c r="F336" s="129" t="s">
        <v>1111</v>
      </c>
      <c r="G336" s="134" t="s">
        <v>1112</v>
      </c>
      <c r="H336" s="130" t="s">
        <v>105</v>
      </c>
      <c r="I336" s="140" t="s">
        <v>655</v>
      </c>
      <c r="J336" s="135">
        <f>'06'!C750</f>
        <v>0</v>
      </c>
      <c r="K336" s="129">
        <f>PROPER('06'!C58)</f>
      </c>
      <c r="L336" s="175" t="str">
        <f>'06'!$B$6</f>
        <v>06 DEMONSTRATIVO DA DESPESA TOTAL COM PESSOAL</v>
      </c>
    </row>
    <row r="337" spans="3:12" ht="15">
      <c r="C337" s="133">
        <v>6</v>
      </c>
      <c r="D337" s="129" t="s">
        <v>1070</v>
      </c>
      <c r="E337" s="133">
        <f t="shared" si="5"/>
        <v>2016</v>
      </c>
      <c r="F337" s="129" t="s">
        <v>1113</v>
      </c>
      <c r="G337" s="134" t="s">
        <v>1114</v>
      </c>
      <c r="H337" s="130" t="s">
        <v>105</v>
      </c>
      <c r="I337" s="140" t="s">
        <v>655</v>
      </c>
      <c r="J337" s="135">
        <f>'06'!C751</f>
        <v>0</v>
      </c>
      <c r="K337" s="129">
        <f>PROPER('06'!C59)</f>
      </c>
      <c r="L337" s="175" t="str">
        <f>'06'!$B$6</f>
        <v>06 DEMONSTRATIVO DA DESPESA TOTAL COM PESSOAL</v>
      </c>
    </row>
    <row r="338" spans="3:12" ht="15">
      <c r="C338" s="133">
        <v>6</v>
      </c>
      <c r="D338" s="129" t="s">
        <v>1070</v>
      </c>
      <c r="E338" s="133">
        <f t="shared" si="5"/>
        <v>2016</v>
      </c>
      <c r="F338" s="129" t="s">
        <v>1115</v>
      </c>
      <c r="G338" s="134" t="s">
        <v>1116</v>
      </c>
      <c r="H338" s="130" t="s">
        <v>105</v>
      </c>
      <c r="I338" s="140" t="s">
        <v>655</v>
      </c>
      <c r="J338" s="135">
        <f>'06'!C752</f>
        <v>0</v>
      </c>
      <c r="K338" s="129">
        <f>PROPER('06'!C60)</f>
      </c>
      <c r="L338" s="175" t="str">
        <f>'06'!$B$6</f>
        <v>06 DEMONSTRATIVO DA DESPESA TOTAL COM PESSOAL</v>
      </c>
    </row>
    <row r="339" spans="3:12" ht="15">
      <c r="C339" s="133">
        <v>6</v>
      </c>
      <c r="D339" s="129" t="s">
        <v>1070</v>
      </c>
      <c r="E339" s="133">
        <f t="shared" si="5"/>
        <v>2016</v>
      </c>
      <c r="F339" s="129" t="s">
        <v>1117</v>
      </c>
      <c r="G339" s="134" t="s">
        <v>1118</v>
      </c>
      <c r="H339" s="130" t="s">
        <v>105</v>
      </c>
      <c r="I339" s="140" t="s">
        <v>655</v>
      </c>
      <c r="J339" s="135">
        <f>'06'!C753</f>
        <v>0</v>
      </c>
      <c r="K339" s="129">
        <f>PROPER('06'!C61)</f>
      </c>
      <c r="L339" s="175" t="str">
        <f>'06'!$B$6</f>
        <v>06 DEMONSTRATIVO DA DESPESA TOTAL COM PESSOAL</v>
      </c>
    </row>
    <row r="340" spans="3:12" ht="15">
      <c r="C340" s="133">
        <v>6</v>
      </c>
      <c r="D340" s="129" t="s">
        <v>1070</v>
      </c>
      <c r="E340" s="133">
        <f t="shared" si="5"/>
        <v>2016</v>
      </c>
      <c r="F340" s="129" t="s">
        <v>1119</v>
      </c>
      <c r="G340" s="134" t="s">
        <v>1120</v>
      </c>
      <c r="H340" s="130" t="s">
        <v>105</v>
      </c>
      <c r="I340" s="140" t="s">
        <v>655</v>
      </c>
      <c r="J340" s="135">
        <f>'06'!C754</f>
        <v>0</v>
      </c>
      <c r="K340" s="129">
        <f>PROPER('06'!C62)</f>
      </c>
      <c r="L340" s="175" t="str">
        <f>'06'!$B$6</f>
        <v>06 DEMONSTRATIVO DA DESPESA TOTAL COM PESSOAL</v>
      </c>
    </row>
    <row r="341" spans="3:12" ht="15">
      <c r="C341" s="133">
        <v>6</v>
      </c>
      <c r="D341" s="129" t="s">
        <v>1070</v>
      </c>
      <c r="E341" s="133">
        <f t="shared" si="5"/>
        <v>2016</v>
      </c>
      <c r="F341" s="129" t="s">
        <v>1121</v>
      </c>
      <c r="G341" s="134" t="s">
        <v>1122</v>
      </c>
      <c r="H341" s="130" t="s">
        <v>105</v>
      </c>
      <c r="I341" s="140" t="s">
        <v>655</v>
      </c>
      <c r="J341" s="135">
        <f>'06'!C755</f>
        <v>0</v>
      </c>
      <c r="K341" s="129">
        <f>PROPER('06'!C63)</f>
      </c>
      <c r="L341" s="175" t="str">
        <f>'06'!$B$6</f>
        <v>06 DEMONSTRATIVO DA DESPESA TOTAL COM PESSOAL</v>
      </c>
    </row>
    <row r="342" spans="3:12" ht="15">
      <c r="C342" s="133">
        <v>6</v>
      </c>
      <c r="D342" s="129" t="s">
        <v>1070</v>
      </c>
      <c r="E342" s="133">
        <f t="shared" si="5"/>
        <v>2016</v>
      </c>
      <c r="F342" s="129" t="s">
        <v>1123</v>
      </c>
      <c r="G342" s="134" t="s">
        <v>1124</v>
      </c>
      <c r="H342" s="130" t="s">
        <v>105</v>
      </c>
      <c r="I342" s="140" t="s">
        <v>655</v>
      </c>
      <c r="J342" s="135">
        <f>'06'!C756</f>
        <v>0</v>
      </c>
      <c r="K342" s="129">
        <f>PROPER('06'!C64)</f>
      </c>
      <c r="L342" s="175" t="str">
        <f>'06'!$B$6</f>
        <v>06 DEMONSTRATIVO DA DESPESA TOTAL COM PESSOAL</v>
      </c>
    </row>
    <row r="343" spans="3:12" ht="15">
      <c r="C343" s="133">
        <v>6</v>
      </c>
      <c r="D343" s="129" t="s">
        <v>1070</v>
      </c>
      <c r="E343" s="133">
        <f t="shared" si="5"/>
        <v>2016</v>
      </c>
      <c r="F343" s="129" t="s">
        <v>1125</v>
      </c>
      <c r="G343" s="134" t="s">
        <v>1126</v>
      </c>
      <c r="H343" s="130" t="s">
        <v>105</v>
      </c>
      <c r="I343" s="140" t="s">
        <v>655</v>
      </c>
      <c r="J343" s="135">
        <f>'06'!C757</f>
        <v>0</v>
      </c>
      <c r="K343" s="129">
        <f>PROPER('06'!C65)</f>
      </c>
      <c r="L343" s="175" t="str">
        <f>'06'!$B$6</f>
        <v>06 DEMONSTRATIVO DA DESPESA TOTAL COM PESSOAL</v>
      </c>
    </row>
    <row r="344" spans="3:12" ht="15">
      <c r="C344" s="133">
        <v>6</v>
      </c>
      <c r="D344" s="129" t="s">
        <v>1070</v>
      </c>
      <c r="E344" s="133">
        <f t="shared" si="5"/>
        <v>2016</v>
      </c>
      <c r="F344" s="129" t="s">
        <v>1127</v>
      </c>
      <c r="G344" s="134" t="s">
        <v>1128</v>
      </c>
      <c r="H344" s="130" t="s">
        <v>105</v>
      </c>
      <c r="I344" s="140" t="s">
        <v>655</v>
      </c>
      <c r="J344" s="135">
        <f>'06'!C758</f>
        <v>0</v>
      </c>
      <c r="K344" s="129">
        <f>PROPER('06'!C66)</f>
      </c>
      <c r="L344" s="175" t="str">
        <f>'06'!$B$6</f>
        <v>06 DEMONSTRATIVO DA DESPESA TOTAL COM PESSOAL</v>
      </c>
    </row>
    <row r="345" spans="3:12" ht="15">
      <c r="C345" s="133">
        <v>6</v>
      </c>
      <c r="D345" s="129" t="s">
        <v>1070</v>
      </c>
      <c r="E345" s="133">
        <f t="shared" si="5"/>
        <v>2016</v>
      </c>
      <c r="F345" s="129" t="s">
        <v>1129</v>
      </c>
      <c r="G345" s="134" t="s">
        <v>1130</v>
      </c>
      <c r="H345" s="130" t="s">
        <v>105</v>
      </c>
      <c r="I345" s="140" t="s">
        <v>655</v>
      </c>
      <c r="J345" s="135">
        <f>'06'!C759</f>
        <v>0</v>
      </c>
      <c r="K345" s="129">
        <f>PROPER('06'!C67)</f>
      </c>
      <c r="L345" s="175" t="str">
        <f>'06'!$B$6</f>
        <v>06 DEMONSTRATIVO DA DESPESA TOTAL COM PESSOAL</v>
      </c>
    </row>
    <row r="346" spans="3:13" ht="15">
      <c r="C346" s="133">
        <v>8</v>
      </c>
      <c r="D346" s="129" t="s">
        <v>1131</v>
      </c>
      <c r="E346" s="133">
        <f t="shared" si="5"/>
        <v>2016</v>
      </c>
      <c r="F346" s="129" t="s">
        <v>1132</v>
      </c>
      <c r="G346" s="134" t="s">
        <v>934</v>
      </c>
      <c r="H346" s="130" t="s">
        <v>1133</v>
      </c>
      <c r="I346" s="140" t="s">
        <v>695</v>
      </c>
      <c r="J346" s="138">
        <f>'12'!D702</f>
        <v>0</v>
      </c>
      <c r="K346" s="141">
        <f>'12'!D10</f>
        <v>2589292.54</v>
      </c>
      <c r="L346" s="175" t="str">
        <f>'12'!$B$6</f>
        <v>12 DEMONSTRATIVO DA DÍVIDA CONSOLIDADA LÍQUIDA  -  RGF, ANEXO II (LRF, ART. 55, INCISO I, ALÍNEA "B")</v>
      </c>
      <c r="M346" s="180"/>
    </row>
    <row r="347" spans="3:13" ht="15">
      <c r="C347" s="133">
        <v>8</v>
      </c>
      <c r="D347" s="129" t="s">
        <v>1131</v>
      </c>
      <c r="E347" s="133">
        <f t="shared" si="5"/>
        <v>2016</v>
      </c>
      <c r="F347" s="129" t="s">
        <v>1134</v>
      </c>
      <c r="G347" s="134" t="s">
        <v>937</v>
      </c>
      <c r="H347" s="130" t="s">
        <v>1135</v>
      </c>
      <c r="I347" s="140" t="s">
        <v>695</v>
      </c>
      <c r="J347" s="138">
        <f>'12'!D703</f>
        <v>0</v>
      </c>
      <c r="K347" s="141">
        <f>'12'!D11</f>
        <v>0</v>
      </c>
      <c r="L347" s="175" t="str">
        <f>'12'!$B$6</f>
        <v>12 DEMONSTRATIVO DA DÍVIDA CONSOLIDADA LÍQUIDA  -  RGF, ANEXO II (LRF, ART. 55, INCISO I, ALÍNEA "B")</v>
      </c>
      <c r="M347" s="180"/>
    </row>
    <row r="348" spans="3:13" ht="15">
      <c r="C348" s="133">
        <v>8</v>
      </c>
      <c r="D348" s="129" t="s">
        <v>1131</v>
      </c>
      <c r="E348" s="133">
        <f t="shared" si="5"/>
        <v>2016</v>
      </c>
      <c r="F348" s="129" t="s">
        <v>1136</v>
      </c>
      <c r="G348" s="134" t="s">
        <v>983</v>
      </c>
      <c r="H348" s="130" t="s">
        <v>1137</v>
      </c>
      <c r="I348" s="140" t="s">
        <v>695</v>
      </c>
      <c r="J348" s="138">
        <f>'12'!D704</f>
        <v>0</v>
      </c>
      <c r="K348" s="141">
        <f>'12'!D12</f>
        <v>2589292.54</v>
      </c>
      <c r="L348" s="175" t="str">
        <f>'12'!$B$6</f>
        <v>12 DEMONSTRATIVO DA DÍVIDA CONSOLIDADA LÍQUIDA  -  RGF, ANEXO II (LRF, ART. 55, INCISO I, ALÍNEA "B")</v>
      </c>
      <c r="M348" s="180"/>
    </row>
    <row r="349" spans="3:13" ht="15">
      <c r="C349" s="133">
        <v>8</v>
      </c>
      <c r="D349" s="129" t="s">
        <v>1131</v>
      </c>
      <c r="E349" s="133">
        <f t="shared" si="5"/>
        <v>2016</v>
      </c>
      <c r="F349" s="129" t="s">
        <v>1140</v>
      </c>
      <c r="G349" s="134" t="s">
        <v>986</v>
      </c>
      <c r="H349" s="130" t="s">
        <v>1141</v>
      </c>
      <c r="I349" s="140" t="s">
        <v>695</v>
      </c>
      <c r="J349" s="138">
        <f>'12'!D705</f>
        <v>0</v>
      </c>
      <c r="K349" s="141">
        <f>'12'!D13</f>
        <v>0</v>
      </c>
      <c r="L349" s="175" t="str">
        <f>'12'!$B$6</f>
        <v>12 DEMONSTRATIVO DA DÍVIDA CONSOLIDADA LÍQUIDA  -  RGF, ANEXO II (LRF, ART. 55, INCISO I, ALÍNEA "B")</v>
      </c>
      <c r="M349" s="180"/>
    </row>
    <row r="350" spans="3:13" ht="15">
      <c r="C350" s="133">
        <v>8</v>
      </c>
      <c r="D350" s="129" t="s">
        <v>1131</v>
      </c>
      <c r="E350" s="133">
        <f t="shared" si="5"/>
        <v>2016</v>
      </c>
      <c r="F350" s="129" t="s">
        <v>1142</v>
      </c>
      <c r="G350" s="134" t="s">
        <v>989</v>
      </c>
      <c r="H350" s="130" t="s">
        <v>1143</v>
      </c>
      <c r="I350" s="140" t="s">
        <v>695</v>
      </c>
      <c r="J350" s="138">
        <f>'12'!D706</f>
        <v>0</v>
      </c>
      <c r="K350" s="141">
        <f>'12'!D14</f>
        <v>1952233.26</v>
      </c>
      <c r="L350" s="175" t="str">
        <f>'12'!$B$6</f>
        <v>12 DEMONSTRATIVO DA DÍVIDA CONSOLIDADA LÍQUIDA  -  RGF, ANEXO II (LRF, ART. 55, INCISO I, ALÍNEA "B")</v>
      </c>
      <c r="M350" s="180"/>
    </row>
    <row r="351" spans="3:13" ht="15">
      <c r="C351" s="133">
        <v>8</v>
      </c>
      <c r="D351" s="129" t="s">
        <v>1131</v>
      </c>
      <c r="E351" s="133">
        <f t="shared" si="5"/>
        <v>2016</v>
      </c>
      <c r="F351" s="129" t="s">
        <v>1144</v>
      </c>
      <c r="G351" s="134" t="s">
        <v>991</v>
      </c>
      <c r="H351" s="130" t="s">
        <v>1145</v>
      </c>
      <c r="I351" s="140" t="s">
        <v>695</v>
      </c>
      <c r="J351" s="138">
        <f>'12'!D707</f>
        <v>0</v>
      </c>
      <c r="K351" s="141">
        <f>'12'!D15</f>
        <v>215998.83</v>
      </c>
      <c r="L351" s="175" t="str">
        <f>'12'!$B$6</f>
        <v>12 DEMONSTRATIVO DA DÍVIDA CONSOLIDADA LÍQUIDA  -  RGF, ANEXO II (LRF, ART. 55, INCISO I, ALÍNEA "B")</v>
      </c>
      <c r="M351" s="180"/>
    </row>
    <row r="352" spans="3:13" ht="15">
      <c r="C352" s="133">
        <v>8</v>
      </c>
      <c r="D352" s="129" t="s">
        <v>1131</v>
      </c>
      <c r="E352" s="133">
        <f t="shared" si="5"/>
        <v>2016</v>
      </c>
      <c r="F352" s="129" t="s">
        <v>1146</v>
      </c>
      <c r="G352" s="134" t="s">
        <v>993</v>
      </c>
      <c r="H352" s="130" t="s">
        <v>1147</v>
      </c>
      <c r="I352" s="140" t="s">
        <v>695</v>
      </c>
      <c r="J352" s="138">
        <f>'12'!D708</f>
        <v>0</v>
      </c>
      <c r="K352" s="141">
        <f>'12'!D16</f>
        <v>0</v>
      </c>
      <c r="L352" s="175" t="str">
        <f>'12'!$B$6</f>
        <v>12 DEMONSTRATIVO DA DÍVIDA CONSOLIDADA LÍQUIDA  -  RGF, ANEXO II (LRF, ART. 55, INCISO I, ALÍNEA "B")</v>
      </c>
      <c r="M352" s="180"/>
    </row>
    <row r="353" spans="3:13" ht="15">
      <c r="C353" s="133">
        <v>8</v>
      </c>
      <c r="D353" s="129" t="s">
        <v>1131</v>
      </c>
      <c r="E353" s="133">
        <f t="shared" si="5"/>
        <v>2016</v>
      </c>
      <c r="F353" s="129" t="s">
        <v>1613</v>
      </c>
      <c r="G353" s="134" t="s">
        <v>995</v>
      </c>
      <c r="H353" s="130" t="s">
        <v>1611</v>
      </c>
      <c r="I353" s="140" t="s">
        <v>695</v>
      </c>
      <c r="J353" s="138">
        <f>'12'!D709</f>
        <v>0</v>
      </c>
      <c r="K353" s="141">
        <f>'12'!D17</f>
        <v>421060.45</v>
      </c>
      <c r="L353" s="175" t="str">
        <f>'12'!$B$6</f>
        <v>12 DEMONSTRATIVO DA DÍVIDA CONSOLIDADA LÍQUIDA  -  RGF, ANEXO II (LRF, ART. 55, INCISO I, ALÍNEA "B")</v>
      </c>
      <c r="M353" s="180"/>
    </row>
    <row r="354" spans="3:13" ht="15">
      <c r="C354" s="133">
        <v>8</v>
      </c>
      <c r="D354" s="129" t="s">
        <v>1131</v>
      </c>
      <c r="E354" s="133">
        <f t="shared" si="5"/>
        <v>2016</v>
      </c>
      <c r="F354" s="129" t="s">
        <v>1138</v>
      </c>
      <c r="G354" s="134" t="s">
        <v>1024</v>
      </c>
      <c r="H354" s="130" t="s">
        <v>1139</v>
      </c>
      <c r="I354" s="140"/>
      <c r="J354" s="138">
        <f>'12'!D710</f>
        <v>0</v>
      </c>
      <c r="K354" s="141">
        <f>'12'!D18</f>
        <v>0</v>
      </c>
      <c r="L354" s="175" t="str">
        <f>'12'!$B$6</f>
        <v>12 DEMONSTRATIVO DA DÍVIDA CONSOLIDADA LÍQUIDA  -  RGF, ANEXO II (LRF, ART. 55, INCISO I, ALÍNEA "B")</v>
      </c>
      <c r="M354" s="180"/>
    </row>
    <row r="355" spans="3:13" ht="15">
      <c r="C355" s="133">
        <v>8</v>
      </c>
      <c r="D355" s="129" t="s">
        <v>1131</v>
      </c>
      <c r="E355" s="133">
        <f t="shared" si="5"/>
        <v>2016</v>
      </c>
      <c r="F355" s="129" t="s">
        <v>1148</v>
      </c>
      <c r="G355" s="134" t="s">
        <v>1202</v>
      </c>
      <c r="H355" s="130" t="s">
        <v>1149</v>
      </c>
      <c r="I355" s="140" t="s">
        <v>695</v>
      </c>
      <c r="J355" s="138">
        <f>'12'!D711</f>
        <v>0</v>
      </c>
      <c r="K355" s="141">
        <f>'12'!D19</f>
        <v>0</v>
      </c>
      <c r="L355" s="175" t="str">
        <f>'12'!$B$6</f>
        <v>12 DEMONSTRATIVO DA DÍVIDA CONSOLIDADA LÍQUIDA  -  RGF, ANEXO II (LRF, ART. 55, INCISO I, ALÍNEA "B")</v>
      </c>
      <c r="M355" s="180"/>
    </row>
    <row r="356" spans="3:13" ht="15">
      <c r="C356" s="133">
        <v>8</v>
      </c>
      <c r="D356" s="129" t="s">
        <v>1131</v>
      </c>
      <c r="E356" s="133">
        <f t="shared" si="5"/>
        <v>2016</v>
      </c>
      <c r="F356" s="129" t="s">
        <v>1150</v>
      </c>
      <c r="G356" s="134" t="s">
        <v>1027</v>
      </c>
      <c r="H356" s="130" t="s">
        <v>1151</v>
      </c>
      <c r="I356" s="140" t="s">
        <v>695</v>
      </c>
      <c r="J356" s="133">
        <v>0</v>
      </c>
      <c r="K356" s="129">
        <v>0</v>
      </c>
      <c r="L356" s="175" t="str">
        <f>'12'!$B$6</f>
        <v>12 DEMONSTRATIVO DA DÍVIDA CONSOLIDADA LÍQUIDA  -  RGF, ANEXO II (LRF, ART. 55, INCISO I, ALÍNEA "B")</v>
      </c>
      <c r="M356" s="180"/>
    </row>
    <row r="357" spans="3:13" ht="15">
      <c r="C357" s="133">
        <v>8</v>
      </c>
      <c r="D357" s="129" t="s">
        <v>1131</v>
      </c>
      <c r="E357" s="133">
        <f t="shared" si="5"/>
        <v>2016</v>
      </c>
      <c r="F357" s="129" t="s">
        <v>1152</v>
      </c>
      <c r="G357" s="134" t="s">
        <v>1030</v>
      </c>
      <c r="H357" s="130" t="s">
        <v>137</v>
      </c>
      <c r="I357" s="140" t="s">
        <v>695</v>
      </c>
      <c r="J357" s="133">
        <v>0</v>
      </c>
      <c r="K357" s="129">
        <v>0</v>
      </c>
      <c r="L357" s="175" t="str">
        <f>'12'!$B$6</f>
        <v>12 DEMONSTRATIVO DA DÍVIDA CONSOLIDADA LÍQUIDA  -  RGF, ANEXO II (LRF, ART. 55, INCISO I, ALÍNEA "B")</v>
      </c>
      <c r="M357" s="180"/>
    </row>
    <row r="358" spans="3:13" ht="15">
      <c r="C358" s="133">
        <v>8</v>
      </c>
      <c r="D358" s="129" t="s">
        <v>1131</v>
      </c>
      <c r="E358" s="133">
        <f t="shared" si="5"/>
        <v>2016</v>
      </c>
      <c r="F358" s="129" t="s">
        <v>1153</v>
      </c>
      <c r="G358" s="134" t="s">
        <v>1032</v>
      </c>
      <c r="H358" s="130" t="s">
        <v>137</v>
      </c>
      <c r="I358" s="140" t="s">
        <v>695</v>
      </c>
      <c r="J358" s="133">
        <v>0</v>
      </c>
      <c r="K358" s="129">
        <v>0</v>
      </c>
      <c r="L358" s="175" t="str">
        <f>'12'!$B$6</f>
        <v>12 DEMONSTRATIVO DA DÍVIDA CONSOLIDADA LÍQUIDA  -  RGF, ANEXO II (LRF, ART. 55, INCISO I, ALÍNEA "B")</v>
      </c>
      <c r="M358" s="180"/>
    </row>
    <row r="359" spans="3:13" ht="15">
      <c r="C359" s="133">
        <v>8</v>
      </c>
      <c r="D359" s="129" t="s">
        <v>1131</v>
      </c>
      <c r="E359" s="133">
        <f t="shared" si="5"/>
        <v>2016</v>
      </c>
      <c r="F359" s="129" t="s">
        <v>1154</v>
      </c>
      <c r="G359" s="134" t="s">
        <v>1035</v>
      </c>
      <c r="H359" s="130" t="s">
        <v>137</v>
      </c>
      <c r="I359" s="140" t="s">
        <v>695</v>
      </c>
      <c r="J359" s="133">
        <v>0</v>
      </c>
      <c r="K359" s="129">
        <v>0</v>
      </c>
      <c r="L359" s="175" t="str">
        <f>'12'!$B$6</f>
        <v>12 DEMONSTRATIVO DA DÍVIDA CONSOLIDADA LÍQUIDA  -  RGF, ANEXO II (LRF, ART. 55, INCISO I, ALÍNEA "B")</v>
      </c>
      <c r="M359" s="180"/>
    </row>
    <row r="360" spans="3:13" ht="15">
      <c r="C360" s="133">
        <v>8</v>
      </c>
      <c r="D360" s="129" t="s">
        <v>1131</v>
      </c>
      <c r="E360" s="133">
        <f t="shared" si="5"/>
        <v>2016</v>
      </c>
      <c r="F360" s="129" t="s">
        <v>1155</v>
      </c>
      <c r="G360" s="134" t="s">
        <v>1038</v>
      </c>
      <c r="H360" s="130" t="s">
        <v>137</v>
      </c>
      <c r="I360" s="140" t="s">
        <v>695</v>
      </c>
      <c r="J360" s="133">
        <v>0</v>
      </c>
      <c r="K360" s="129">
        <v>0</v>
      </c>
      <c r="L360" s="175" t="str">
        <f>'12'!$B$6</f>
        <v>12 DEMONSTRATIVO DA DÍVIDA CONSOLIDADA LÍQUIDA  -  RGF, ANEXO II (LRF, ART. 55, INCISO I, ALÍNEA "B")</v>
      </c>
      <c r="M360" s="180"/>
    </row>
    <row r="361" spans="3:13" ht="15">
      <c r="C361" s="133">
        <v>8</v>
      </c>
      <c r="D361" s="129" t="s">
        <v>1131</v>
      </c>
      <c r="E361" s="133">
        <f t="shared" si="5"/>
        <v>2016</v>
      </c>
      <c r="F361" s="129" t="s">
        <v>1156</v>
      </c>
      <c r="G361" s="134" t="s">
        <v>1041</v>
      </c>
      <c r="H361" s="130" t="s">
        <v>137</v>
      </c>
      <c r="I361" s="140" t="s">
        <v>695</v>
      </c>
      <c r="J361" s="133">
        <v>0</v>
      </c>
      <c r="K361" s="129">
        <v>0</v>
      </c>
      <c r="L361" s="175" t="str">
        <f>'12'!$B$6</f>
        <v>12 DEMONSTRATIVO DA DÍVIDA CONSOLIDADA LÍQUIDA  -  RGF, ANEXO II (LRF, ART. 55, INCISO I, ALÍNEA "B")</v>
      </c>
      <c r="M361" s="180"/>
    </row>
    <row r="362" spans="3:13" ht="15">
      <c r="C362" s="133">
        <v>8</v>
      </c>
      <c r="D362" s="129" t="s">
        <v>1131</v>
      </c>
      <c r="E362" s="133">
        <f t="shared" si="5"/>
        <v>2016</v>
      </c>
      <c r="F362" s="129" t="s">
        <v>1157</v>
      </c>
      <c r="G362" s="134" t="s">
        <v>1063</v>
      </c>
      <c r="H362" s="130" t="s">
        <v>1158</v>
      </c>
      <c r="I362" s="140" t="s">
        <v>695</v>
      </c>
      <c r="J362" s="133">
        <v>0</v>
      </c>
      <c r="K362" s="129">
        <v>0</v>
      </c>
      <c r="L362" s="175" t="str">
        <f>'12'!$B$6</f>
        <v>12 DEMONSTRATIVO DA DÍVIDA CONSOLIDADA LÍQUIDA  -  RGF, ANEXO II (LRF, ART. 55, INCISO I, ALÍNEA "B")</v>
      </c>
      <c r="M362" s="180"/>
    </row>
    <row r="363" spans="3:13" ht="15">
      <c r="C363" s="133">
        <v>8</v>
      </c>
      <c r="D363" s="129" t="s">
        <v>1131</v>
      </c>
      <c r="E363" s="133">
        <f t="shared" si="5"/>
        <v>2016</v>
      </c>
      <c r="F363" s="129" t="s">
        <v>1159</v>
      </c>
      <c r="G363" s="134" t="s">
        <v>1065</v>
      </c>
      <c r="H363" s="130" t="s">
        <v>1160</v>
      </c>
      <c r="I363" s="140" t="s">
        <v>695</v>
      </c>
      <c r="J363" s="138">
        <f>'12'!D712</f>
        <v>0</v>
      </c>
      <c r="K363" s="141">
        <f>'12'!D20</f>
        <v>-1617565.23</v>
      </c>
      <c r="L363" s="175" t="str">
        <f>'12'!$B$6</f>
        <v>12 DEMONSTRATIVO DA DÍVIDA CONSOLIDADA LÍQUIDA  -  RGF, ANEXO II (LRF, ART. 55, INCISO I, ALÍNEA "B")</v>
      </c>
      <c r="M363" s="180"/>
    </row>
    <row r="364" spans="3:13" ht="15">
      <c r="C364" s="133">
        <v>8</v>
      </c>
      <c r="D364" s="129" t="s">
        <v>1131</v>
      </c>
      <c r="E364" s="133">
        <f t="shared" si="5"/>
        <v>2016</v>
      </c>
      <c r="F364" s="129" t="s">
        <v>1161</v>
      </c>
      <c r="G364" s="134" t="s">
        <v>1162</v>
      </c>
      <c r="H364" s="130" t="s">
        <v>1163</v>
      </c>
      <c r="I364" s="140" t="s">
        <v>695</v>
      </c>
      <c r="J364" s="138">
        <f>'12'!D713</f>
        <v>0</v>
      </c>
      <c r="K364" s="141">
        <f>'12'!D21</f>
        <v>2280761.06</v>
      </c>
      <c r="L364" s="175" t="str">
        <f>'12'!$B$6</f>
        <v>12 DEMONSTRATIVO DA DÍVIDA CONSOLIDADA LÍQUIDA  -  RGF, ANEXO II (LRF, ART. 55, INCISO I, ALÍNEA "B")</v>
      </c>
      <c r="M364" s="180"/>
    </row>
    <row r="365" spans="3:13" ht="15">
      <c r="C365" s="133">
        <v>8</v>
      </c>
      <c r="D365" s="129" t="s">
        <v>1131</v>
      </c>
      <c r="E365" s="133">
        <f t="shared" si="5"/>
        <v>2016</v>
      </c>
      <c r="F365" s="129" t="s">
        <v>1164</v>
      </c>
      <c r="G365" s="134" t="s">
        <v>1165</v>
      </c>
      <c r="H365" s="130" t="s">
        <v>1166</v>
      </c>
      <c r="I365" s="140" t="s">
        <v>695</v>
      </c>
      <c r="J365" s="138">
        <f>'12'!D714</f>
        <v>0</v>
      </c>
      <c r="K365" s="141">
        <f>'12'!D22</f>
        <v>38788.06</v>
      </c>
      <c r="L365" s="175" t="str">
        <f>'12'!$B$6</f>
        <v>12 DEMONSTRATIVO DA DÍVIDA CONSOLIDADA LÍQUIDA  -  RGF, ANEXO II (LRF, ART. 55, INCISO I, ALÍNEA "B")</v>
      </c>
      <c r="M365" s="180"/>
    </row>
    <row r="366" spans="3:13" ht="15">
      <c r="C366" s="133">
        <v>8</v>
      </c>
      <c r="D366" s="129" t="s">
        <v>1131</v>
      </c>
      <c r="E366" s="133">
        <f t="shared" si="5"/>
        <v>2016</v>
      </c>
      <c r="F366" s="129" t="s">
        <v>1167</v>
      </c>
      <c r="G366" s="134" t="s">
        <v>1168</v>
      </c>
      <c r="H366" s="130" t="s">
        <v>1878</v>
      </c>
      <c r="I366" s="140" t="s">
        <v>695</v>
      </c>
      <c r="J366" s="138">
        <f>'12'!D715</f>
        <v>0</v>
      </c>
      <c r="K366" s="141">
        <f>'12'!D23</f>
        <v>3937114.35</v>
      </c>
      <c r="L366" s="175" t="str">
        <f>'12'!$B$6</f>
        <v>12 DEMONSTRATIVO DA DÍVIDA CONSOLIDADA LÍQUIDA  -  RGF, ANEXO II (LRF, ART. 55, INCISO I, ALÍNEA "B")</v>
      </c>
      <c r="M366" s="181"/>
    </row>
    <row r="367" spans="3:13" ht="15">
      <c r="C367" s="133">
        <v>8</v>
      </c>
      <c r="D367" s="129" t="s">
        <v>1131</v>
      </c>
      <c r="E367" s="133">
        <f t="shared" si="5"/>
        <v>2016</v>
      </c>
      <c r="F367" s="129" t="s">
        <v>1169</v>
      </c>
      <c r="G367" s="134" t="s">
        <v>1068</v>
      </c>
      <c r="H367" s="130" t="s">
        <v>1850</v>
      </c>
      <c r="I367" s="140" t="s">
        <v>695</v>
      </c>
      <c r="J367" s="138">
        <f>'12'!D716</f>
        <v>0</v>
      </c>
      <c r="K367" s="129">
        <v>0</v>
      </c>
      <c r="L367" s="175" t="str">
        <f>'12'!$B$6</f>
        <v>12 DEMONSTRATIVO DA DÍVIDA CONSOLIDADA LÍQUIDA  -  RGF, ANEXO II (LRF, ART. 55, INCISO I, ALÍNEA "B")</v>
      </c>
      <c r="M367" s="180"/>
    </row>
    <row r="368" spans="3:12" ht="15">
      <c r="C368" s="133">
        <v>8</v>
      </c>
      <c r="D368" s="129" t="s">
        <v>1131</v>
      </c>
      <c r="E368" s="133">
        <f t="shared" si="5"/>
        <v>2016</v>
      </c>
      <c r="F368" s="129" t="s">
        <v>1170</v>
      </c>
      <c r="G368" s="134" t="s">
        <v>1171</v>
      </c>
      <c r="H368" s="130" t="s">
        <v>1172</v>
      </c>
      <c r="I368" s="140" t="s">
        <v>695</v>
      </c>
      <c r="J368" s="133">
        <v>0</v>
      </c>
      <c r="K368" s="129">
        <v>0</v>
      </c>
      <c r="L368" s="175" t="str">
        <f>'12'!$B$6</f>
        <v>12 DEMONSTRATIVO DA DÍVIDA CONSOLIDADA LÍQUIDA  -  RGF, ANEXO II (LRF, ART. 55, INCISO I, ALÍNEA "B")</v>
      </c>
    </row>
    <row r="369" spans="3:12" ht="15">
      <c r="C369" s="133">
        <v>8</v>
      </c>
      <c r="D369" s="129" t="s">
        <v>1131</v>
      </c>
      <c r="E369" s="133">
        <f t="shared" si="5"/>
        <v>2016</v>
      </c>
      <c r="F369" s="129" t="s">
        <v>1173</v>
      </c>
      <c r="G369" s="134" t="s">
        <v>1174</v>
      </c>
      <c r="H369" s="130" t="s">
        <v>1851</v>
      </c>
      <c r="I369" s="140" t="s">
        <v>695</v>
      </c>
      <c r="J369" s="133">
        <v>0</v>
      </c>
      <c r="K369" s="129">
        <v>0</v>
      </c>
      <c r="L369" s="175" t="str">
        <f>'12'!$B$6</f>
        <v>12 DEMONSTRATIVO DA DÍVIDA CONSOLIDADA LÍQUIDA  -  RGF, ANEXO II (LRF, ART. 55, INCISO I, ALÍNEA "B")</v>
      </c>
    </row>
    <row r="370" spans="3:12" ht="15">
      <c r="C370" s="133">
        <v>8</v>
      </c>
      <c r="D370" s="129" t="s">
        <v>1131</v>
      </c>
      <c r="E370" s="133">
        <f t="shared" si="5"/>
        <v>2016</v>
      </c>
      <c r="F370" s="129" t="s">
        <v>1175</v>
      </c>
      <c r="G370" s="134" t="s">
        <v>1176</v>
      </c>
      <c r="H370" s="130" t="s">
        <v>1852</v>
      </c>
      <c r="I370" s="140" t="s">
        <v>695</v>
      </c>
      <c r="J370" s="133">
        <v>0</v>
      </c>
      <c r="K370" s="129">
        <v>0</v>
      </c>
      <c r="L370" s="175" t="str">
        <f>'12'!$B$6</f>
        <v>12 DEMONSTRATIVO DA DÍVIDA CONSOLIDADA LÍQUIDA  -  RGF, ANEXO II (LRF, ART. 55, INCISO I, ALÍNEA "B")</v>
      </c>
    </row>
    <row r="371" spans="3:12" ht="15">
      <c r="C371" s="133">
        <v>8</v>
      </c>
      <c r="D371" s="129" t="s">
        <v>1131</v>
      </c>
      <c r="E371" s="133">
        <f t="shared" si="5"/>
        <v>2016</v>
      </c>
      <c r="F371" s="129" t="s">
        <v>1177</v>
      </c>
      <c r="G371" s="134" t="s">
        <v>1178</v>
      </c>
      <c r="H371" s="130" t="s">
        <v>1853</v>
      </c>
      <c r="I371" s="140" t="s">
        <v>695</v>
      </c>
      <c r="J371" s="133">
        <v>0</v>
      </c>
      <c r="K371" s="129">
        <v>0</v>
      </c>
      <c r="L371" s="175" t="str">
        <f>'12'!$B$6</f>
        <v>12 DEMONSTRATIVO DA DÍVIDA CONSOLIDADA LÍQUIDA  -  RGF, ANEXO II (LRF, ART. 55, INCISO I, ALÍNEA "B")</v>
      </c>
    </row>
    <row r="372" spans="3:12" ht="15">
      <c r="C372" s="133">
        <v>8</v>
      </c>
      <c r="D372" s="129" t="s">
        <v>1131</v>
      </c>
      <c r="E372" s="133">
        <f t="shared" si="5"/>
        <v>2016</v>
      </c>
      <c r="F372" s="129" t="s">
        <v>1179</v>
      </c>
      <c r="G372" s="134" t="s">
        <v>1180</v>
      </c>
      <c r="H372" s="130" t="s">
        <v>1854</v>
      </c>
      <c r="I372" s="140" t="s">
        <v>695</v>
      </c>
      <c r="J372" s="133">
        <v>0</v>
      </c>
      <c r="K372" s="129">
        <v>0</v>
      </c>
      <c r="L372" s="175" t="str">
        <f>'12'!$B$6</f>
        <v>12 DEMONSTRATIVO DA DÍVIDA CONSOLIDADA LÍQUIDA  -  RGF, ANEXO II (LRF, ART. 55, INCISO I, ALÍNEA "B")</v>
      </c>
    </row>
    <row r="373" spans="3:12" ht="15">
      <c r="C373" s="133">
        <v>11</v>
      </c>
      <c r="D373" s="129" t="s">
        <v>1181</v>
      </c>
      <c r="E373" s="133">
        <f t="shared" si="5"/>
        <v>2016</v>
      </c>
      <c r="F373" s="129" t="s">
        <v>1182</v>
      </c>
      <c r="G373" s="134" t="s">
        <v>934</v>
      </c>
      <c r="H373" s="130" t="s">
        <v>1183</v>
      </c>
      <c r="I373" s="140" t="s">
        <v>695</v>
      </c>
      <c r="J373" s="139">
        <f>'07'!D702</f>
        <v>0</v>
      </c>
      <c r="K373" s="141">
        <f>'07'!D10</f>
        <v>17087330.8</v>
      </c>
      <c r="L373" s="175" t="str">
        <f>'07'!$B$6</f>
        <v>07 DEMONSTRATIVO DAS DESPESAS COM AÇÕES TÍPICAS DE MANUTENÇÃO E DESENVOLVIMENTO DO ENSINO</v>
      </c>
    </row>
    <row r="374" spans="3:12" ht="15">
      <c r="C374" s="133">
        <v>11</v>
      </c>
      <c r="D374" s="129" t="s">
        <v>1181</v>
      </c>
      <c r="E374" s="133">
        <f t="shared" si="5"/>
        <v>2016</v>
      </c>
      <c r="F374" s="129" t="s">
        <v>1184</v>
      </c>
      <c r="G374" s="134" t="s">
        <v>937</v>
      </c>
      <c r="H374" s="130" t="s">
        <v>121</v>
      </c>
      <c r="I374" s="140" t="s">
        <v>695</v>
      </c>
      <c r="J374" s="139">
        <f>'07'!D703</f>
        <v>0</v>
      </c>
      <c r="K374" s="141">
        <f>'07'!D11</f>
        <v>1780640.76</v>
      </c>
      <c r="L374" s="175" t="str">
        <f>'07'!$B$6</f>
        <v>07 DEMONSTRATIVO DAS DESPESAS COM AÇÕES TÍPICAS DE MANUTENÇÃO E DESENVOLVIMENTO DO ENSINO</v>
      </c>
    </row>
    <row r="375" spans="3:12" ht="15">
      <c r="C375" s="133">
        <v>11</v>
      </c>
      <c r="D375" s="129" t="s">
        <v>1181</v>
      </c>
      <c r="E375" s="133">
        <f t="shared" si="5"/>
        <v>2016</v>
      </c>
      <c r="F375" s="129" t="s">
        <v>1185</v>
      </c>
      <c r="G375" s="134" t="s">
        <v>1186</v>
      </c>
      <c r="H375" s="130" t="s">
        <v>1187</v>
      </c>
      <c r="I375" s="140" t="s">
        <v>695</v>
      </c>
      <c r="J375" s="139">
        <f>'07'!D704</f>
        <v>0</v>
      </c>
      <c r="K375" s="141">
        <f>'07'!D12</f>
        <v>1638422.78</v>
      </c>
      <c r="L375" s="175" t="str">
        <f>'07'!$B$6</f>
        <v>07 DEMONSTRATIVO DAS DESPESAS COM AÇÕES TÍPICAS DE MANUTENÇÃO E DESENVOLVIMENTO DO ENSINO</v>
      </c>
    </row>
    <row r="376" spans="3:12" ht="15">
      <c r="C376" s="133">
        <v>11</v>
      </c>
      <c r="D376" s="129" t="s">
        <v>1181</v>
      </c>
      <c r="E376" s="133">
        <f t="shared" si="5"/>
        <v>2016</v>
      </c>
      <c r="F376" s="129" t="s">
        <v>1188</v>
      </c>
      <c r="G376" s="134" t="s">
        <v>942</v>
      </c>
      <c r="H376" s="130" t="s">
        <v>1189</v>
      </c>
      <c r="I376" s="140" t="s">
        <v>695</v>
      </c>
      <c r="J376" s="139">
        <f>'07'!D705</f>
        <v>0</v>
      </c>
      <c r="K376" s="141">
        <f>'07'!D13</f>
        <v>142217.98</v>
      </c>
      <c r="L376" s="175" t="str">
        <f>'07'!$B$6</f>
        <v>07 DEMONSTRATIVO DAS DESPESAS COM AÇÕES TÍPICAS DE MANUTENÇÃO E DESENVOLVIMENTO DO ENSINO</v>
      </c>
    </row>
    <row r="377" spans="3:12" ht="15">
      <c r="C377" s="133">
        <v>11</v>
      </c>
      <c r="D377" s="129" t="s">
        <v>1181</v>
      </c>
      <c r="E377" s="133">
        <f t="shared" si="5"/>
        <v>2016</v>
      </c>
      <c r="F377" s="129" t="s">
        <v>1190</v>
      </c>
      <c r="G377" s="134" t="s">
        <v>944</v>
      </c>
      <c r="H377" s="130" t="s">
        <v>1191</v>
      </c>
      <c r="I377" s="140" t="s">
        <v>695</v>
      </c>
      <c r="J377" s="139">
        <f>'07'!D706</f>
        <v>0</v>
      </c>
      <c r="K377" s="141">
        <f>'07'!D14</f>
        <v>0</v>
      </c>
      <c r="L377" s="175" t="str">
        <f>'07'!$B$6</f>
        <v>07 DEMONSTRATIVO DAS DESPESAS COM AÇÕES TÍPICAS DE MANUTENÇÃO E DESENVOLVIMENTO DO ENSINO</v>
      </c>
    </row>
    <row r="378" spans="3:12" ht="15">
      <c r="C378" s="133">
        <v>11</v>
      </c>
      <c r="D378" s="129" t="s">
        <v>1181</v>
      </c>
      <c r="E378" s="133">
        <f t="shared" si="5"/>
        <v>2016</v>
      </c>
      <c r="F378" s="129" t="s">
        <v>1192</v>
      </c>
      <c r="G378" s="134" t="s">
        <v>983</v>
      </c>
      <c r="H378" s="130" t="s">
        <v>120</v>
      </c>
      <c r="I378" s="140" t="s">
        <v>695</v>
      </c>
      <c r="J378" s="139">
        <f>'07'!D707</f>
        <v>0</v>
      </c>
      <c r="K378" s="141">
        <f>'07'!D15</f>
        <v>15306690.04</v>
      </c>
      <c r="L378" s="175" t="str">
        <f>'07'!$B$6</f>
        <v>07 DEMONSTRATIVO DAS DESPESAS COM AÇÕES TÍPICAS DE MANUTENÇÃO E DESENVOLVIMENTO DO ENSINO</v>
      </c>
    </row>
    <row r="379" spans="3:12" ht="15">
      <c r="C379" s="133">
        <v>11</v>
      </c>
      <c r="D379" s="129" t="s">
        <v>1181</v>
      </c>
      <c r="E379" s="133">
        <f t="shared" si="5"/>
        <v>2016</v>
      </c>
      <c r="F379" s="129" t="s">
        <v>1193</v>
      </c>
      <c r="G379" s="134" t="s">
        <v>986</v>
      </c>
      <c r="H379" s="130" t="s">
        <v>1194</v>
      </c>
      <c r="I379" s="140" t="s">
        <v>695</v>
      </c>
      <c r="J379" s="139">
        <f>'07'!D708</f>
        <v>0</v>
      </c>
      <c r="K379" s="141">
        <f>'07'!D16</f>
        <v>12708346.18</v>
      </c>
      <c r="L379" s="175" t="str">
        <f>'07'!$B$6</f>
        <v>07 DEMONSTRATIVO DAS DESPESAS COM AÇÕES TÍPICAS DE MANUTENÇÃO E DESENVOLVIMENTO DO ENSINO</v>
      </c>
    </row>
    <row r="380" spans="3:12" ht="15">
      <c r="C380" s="133">
        <v>11</v>
      </c>
      <c r="D380" s="129" t="s">
        <v>1181</v>
      </c>
      <c r="E380" s="133">
        <f t="shared" si="5"/>
        <v>2016</v>
      </c>
      <c r="F380" s="129" t="s">
        <v>1195</v>
      </c>
      <c r="G380" s="134" t="s">
        <v>989</v>
      </c>
      <c r="H380" s="130" t="s">
        <v>1196</v>
      </c>
      <c r="I380" s="140" t="s">
        <v>695</v>
      </c>
      <c r="J380" s="139">
        <f>'07'!D709</f>
        <v>0</v>
      </c>
      <c r="K380" s="141">
        <f>'07'!D17</f>
        <v>2598343.86</v>
      </c>
      <c r="L380" s="175" t="str">
        <f>'07'!$B$6</f>
        <v>07 DEMONSTRATIVO DAS DESPESAS COM AÇÕES TÍPICAS DE MANUTENÇÃO E DESENVOLVIMENTO DO ENSINO</v>
      </c>
    </row>
    <row r="381" spans="3:12" ht="15">
      <c r="C381" s="133">
        <v>11</v>
      </c>
      <c r="D381" s="129" t="s">
        <v>1181</v>
      </c>
      <c r="E381" s="133">
        <f t="shared" si="5"/>
        <v>2016</v>
      </c>
      <c r="F381" s="129" t="s">
        <v>1197</v>
      </c>
      <c r="G381" s="134" t="s">
        <v>991</v>
      </c>
      <c r="H381" s="130" t="s">
        <v>1198</v>
      </c>
      <c r="I381" s="140" t="s">
        <v>695</v>
      </c>
      <c r="J381" s="139">
        <f>'07'!D710</f>
        <v>0</v>
      </c>
      <c r="K381" s="141">
        <f>'07'!D18</f>
        <v>0</v>
      </c>
      <c r="L381" s="175" t="str">
        <f>'07'!$B$6</f>
        <v>07 DEMONSTRATIVO DAS DESPESAS COM AÇÕES TÍPICAS DE MANUTENÇÃO E DESENVOLVIMENTO DO ENSINO</v>
      </c>
    </row>
    <row r="382" spans="3:12" ht="15">
      <c r="C382" s="133">
        <v>11</v>
      </c>
      <c r="D382" s="129" t="s">
        <v>1181</v>
      </c>
      <c r="E382" s="133">
        <f t="shared" si="5"/>
        <v>2016</v>
      </c>
      <c r="F382" s="129" t="s">
        <v>1199</v>
      </c>
      <c r="G382" s="134" t="s">
        <v>1024</v>
      </c>
      <c r="H382" s="130" t="s">
        <v>1200</v>
      </c>
      <c r="I382" s="140" t="s">
        <v>695</v>
      </c>
      <c r="J382" s="139">
        <f>'07'!D711</f>
        <v>0</v>
      </c>
      <c r="K382" s="141">
        <f>'07'!D19</f>
        <v>0</v>
      </c>
      <c r="L382" s="175" t="str">
        <f>'07'!$B$6</f>
        <v>07 DEMONSTRATIVO DAS DESPESAS COM AÇÕES TÍPICAS DE MANUTENÇÃO E DESENVOLVIMENTO DO ENSINO</v>
      </c>
    </row>
    <row r="383" spans="3:12" ht="15">
      <c r="C383" s="133">
        <v>11</v>
      </c>
      <c r="D383" s="129" t="s">
        <v>1181</v>
      </c>
      <c r="E383" s="133">
        <f t="shared" si="5"/>
        <v>2016</v>
      </c>
      <c r="F383" s="129" t="s">
        <v>1201</v>
      </c>
      <c r="G383" s="134" t="s">
        <v>1202</v>
      </c>
      <c r="H383" s="130" t="s">
        <v>1203</v>
      </c>
      <c r="I383" s="140" t="s">
        <v>695</v>
      </c>
      <c r="J383" s="139">
        <f>'07'!D712</f>
        <v>0</v>
      </c>
      <c r="K383" s="141">
        <f>'07'!D20</f>
        <v>0</v>
      </c>
      <c r="L383" s="175" t="str">
        <f>'07'!$B$6</f>
        <v>07 DEMONSTRATIVO DAS DESPESAS COM AÇÕES TÍPICAS DE MANUTENÇÃO E DESENVOLVIMENTO DO ENSINO</v>
      </c>
    </row>
    <row r="384" spans="3:12" ht="15">
      <c r="C384" s="133">
        <v>11</v>
      </c>
      <c r="D384" s="129" t="s">
        <v>1181</v>
      </c>
      <c r="E384" s="133">
        <f t="shared" si="5"/>
        <v>2016</v>
      </c>
      <c r="F384" s="129" t="s">
        <v>1204</v>
      </c>
      <c r="G384" s="134" t="s">
        <v>1205</v>
      </c>
      <c r="H384" s="130" t="s">
        <v>1206</v>
      </c>
      <c r="I384" s="140" t="s">
        <v>695</v>
      </c>
      <c r="J384" s="139">
        <f>'07'!D713</f>
        <v>0</v>
      </c>
      <c r="K384" s="141">
        <f>'07'!D21</f>
        <v>0</v>
      </c>
      <c r="L384" s="175" t="str">
        <f>'07'!$B$6</f>
        <v>07 DEMONSTRATIVO DAS DESPESAS COM AÇÕES TÍPICAS DE MANUTENÇÃO E DESENVOLVIMENTO DO ENSINO</v>
      </c>
    </row>
    <row r="385" spans="3:12" ht="15">
      <c r="C385" s="133">
        <v>11</v>
      </c>
      <c r="D385" s="129" t="s">
        <v>1181</v>
      </c>
      <c r="E385" s="133">
        <f t="shared" si="5"/>
        <v>2016</v>
      </c>
      <c r="F385" s="129" t="s">
        <v>1207</v>
      </c>
      <c r="G385" s="134" t="s">
        <v>1208</v>
      </c>
      <c r="H385" s="130" t="s">
        <v>393</v>
      </c>
      <c r="I385" s="140" t="s">
        <v>695</v>
      </c>
      <c r="J385" s="139">
        <f>'07'!D714</f>
        <v>0</v>
      </c>
      <c r="K385" s="141">
        <f>'07'!D22</f>
        <v>0</v>
      </c>
      <c r="L385" s="175" t="str">
        <f>'07'!$B$6</f>
        <v>07 DEMONSTRATIVO DAS DESPESAS COM AÇÕES TÍPICAS DE MANUTENÇÃO E DESENVOLVIMENTO DO ENSINO</v>
      </c>
    </row>
    <row r="386" spans="3:12" ht="15">
      <c r="C386" s="133">
        <v>11</v>
      </c>
      <c r="D386" s="129" t="s">
        <v>1181</v>
      </c>
      <c r="E386" s="133">
        <f t="shared" si="5"/>
        <v>2016</v>
      </c>
      <c r="F386" s="129" t="s">
        <v>1209</v>
      </c>
      <c r="G386" s="134" t="s">
        <v>1210</v>
      </c>
      <c r="H386" s="130" t="s">
        <v>1211</v>
      </c>
      <c r="I386" s="140" t="s">
        <v>695</v>
      </c>
      <c r="J386" s="139">
        <f>'07'!D715</f>
        <v>0</v>
      </c>
      <c r="K386" s="141">
        <f>'07'!D23</f>
        <v>0</v>
      </c>
      <c r="L386" s="175" t="str">
        <f>'07'!$B$6</f>
        <v>07 DEMONSTRATIVO DAS DESPESAS COM AÇÕES TÍPICAS DE MANUTENÇÃO E DESENVOLVIMENTO DO ENSINO</v>
      </c>
    </row>
    <row r="387" spans="3:12" ht="15">
      <c r="C387" s="133">
        <v>11</v>
      </c>
      <c r="D387" s="129" t="s">
        <v>1181</v>
      </c>
      <c r="E387" s="133">
        <f t="shared" si="5"/>
        <v>2016</v>
      </c>
      <c r="F387" s="129" t="s">
        <v>1212</v>
      </c>
      <c r="G387" s="134" t="s">
        <v>1213</v>
      </c>
      <c r="H387" s="130" t="s">
        <v>1214</v>
      </c>
      <c r="I387" s="140" t="s">
        <v>695</v>
      </c>
      <c r="J387" s="139">
        <f>'07'!D716</f>
        <v>0</v>
      </c>
      <c r="K387" s="141">
        <f>'07'!D24</f>
        <v>0</v>
      </c>
      <c r="L387" s="175" t="str">
        <f>'07'!$B$6</f>
        <v>07 DEMONSTRATIVO DAS DESPESAS COM AÇÕES TÍPICAS DE MANUTENÇÃO E DESENVOLVIMENTO DO ENSINO</v>
      </c>
    </row>
    <row r="388" spans="3:12" ht="15">
      <c r="C388" s="133">
        <v>11</v>
      </c>
      <c r="D388" s="129" t="s">
        <v>1181</v>
      </c>
      <c r="E388" s="133">
        <f t="shared" si="5"/>
        <v>2016</v>
      </c>
      <c r="F388" s="129" t="s">
        <v>1215</v>
      </c>
      <c r="G388" s="134" t="s">
        <v>1216</v>
      </c>
      <c r="H388" s="130" t="s">
        <v>1217</v>
      </c>
      <c r="I388" s="140" t="s">
        <v>695</v>
      </c>
      <c r="J388" s="139">
        <f>'07'!D717</f>
        <v>0</v>
      </c>
      <c r="K388" s="141">
        <f>'07'!D25</f>
        <v>0</v>
      </c>
      <c r="L388" s="175" t="str">
        <f>'07'!$B$6</f>
        <v>07 DEMONSTRATIVO DAS DESPESAS COM AÇÕES TÍPICAS DE MANUTENÇÃO E DESENVOLVIMENTO DO ENSINO</v>
      </c>
    </row>
    <row r="389" spans="3:12" ht="15">
      <c r="C389" s="133">
        <v>11</v>
      </c>
      <c r="D389" s="129" t="s">
        <v>1181</v>
      </c>
      <c r="E389" s="133">
        <f t="shared" si="5"/>
        <v>2016</v>
      </c>
      <c r="F389" s="129" t="s">
        <v>1218</v>
      </c>
      <c r="G389" s="134" t="s">
        <v>1219</v>
      </c>
      <c r="I389" s="140" t="s">
        <v>695</v>
      </c>
      <c r="J389" s="139">
        <f>'07'!D718</f>
        <v>0</v>
      </c>
      <c r="K389" s="141">
        <f>'07'!D26</f>
        <v>0</v>
      </c>
      <c r="L389" s="175" t="str">
        <f>'07'!$B$6</f>
        <v>07 DEMONSTRATIVO DAS DESPESAS COM AÇÕES TÍPICAS DE MANUTENÇÃO E DESENVOLVIMENTO DO ENSINO</v>
      </c>
    </row>
    <row r="390" spans="3:12" ht="15">
      <c r="C390" s="133">
        <v>11</v>
      </c>
      <c r="D390" s="129" t="s">
        <v>1181</v>
      </c>
      <c r="E390" s="133">
        <f t="shared" si="5"/>
        <v>2016</v>
      </c>
      <c r="F390" s="129" t="s">
        <v>1220</v>
      </c>
      <c r="G390" s="134" t="s">
        <v>1221</v>
      </c>
      <c r="I390" s="140" t="s">
        <v>695</v>
      </c>
      <c r="J390" s="139">
        <f>'07'!D719</f>
        <v>0</v>
      </c>
      <c r="K390" s="141">
        <f>'07'!D27</f>
        <v>0</v>
      </c>
      <c r="L390" s="175" t="str">
        <f>'07'!$B$6</f>
        <v>07 DEMONSTRATIVO DAS DESPESAS COM AÇÕES TÍPICAS DE MANUTENÇÃO E DESENVOLVIMENTO DO ENSINO</v>
      </c>
    </row>
    <row r="391" spans="3:12" ht="15">
      <c r="C391" s="133">
        <v>11</v>
      </c>
      <c r="D391" s="129" t="s">
        <v>1181</v>
      </c>
      <c r="E391" s="133">
        <f aca="true" t="shared" si="6" ref="E391:E454">E390</f>
        <v>2016</v>
      </c>
      <c r="F391" s="129" t="s">
        <v>1222</v>
      </c>
      <c r="G391" s="134" t="s">
        <v>1223</v>
      </c>
      <c r="I391" s="140" t="s">
        <v>695</v>
      </c>
      <c r="J391" s="139">
        <f>'07'!D720</f>
        <v>0</v>
      </c>
      <c r="K391" s="141">
        <f>'07'!D28</f>
        <v>0</v>
      </c>
      <c r="L391" s="175" t="str">
        <f>'07'!$B$6</f>
        <v>07 DEMONSTRATIVO DAS DESPESAS COM AÇÕES TÍPICAS DE MANUTENÇÃO E DESENVOLVIMENTO DO ENSINO</v>
      </c>
    </row>
    <row r="392" spans="3:12" ht="15">
      <c r="C392" s="133">
        <v>11</v>
      </c>
      <c r="D392" s="129" t="s">
        <v>1181</v>
      </c>
      <c r="E392" s="133">
        <f t="shared" si="6"/>
        <v>2016</v>
      </c>
      <c r="F392" s="129" t="s">
        <v>1224</v>
      </c>
      <c r="G392" s="134" t="s">
        <v>1225</v>
      </c>
      <c r="I392" s="140" t="s">
        <v>695</v>
      </c>
      <c r="J392" s="139">
        <f>'07'!D721</f>
        <v>0</v>
      </c>
      <c r="K392" s="141">
        <f>'07'!D29</f>
        <v>0</v>
      </c>
      <c r="L392" s="175" t="str">
        <f>'07'!$B$6</f>
        <v>07 DEMONSTRATIVO DAS DESPESAS COM AÇÕES TÍPICAS DE MANUTENÇÃO E DESENVOLVIMENTO DO ENSINO</v>
      </c>
    </row>
    <row r="393" spans="3:12" ht="15">
      <c r="C393" s="133">
        <v>11</v>
      </c>
      <c r="D393" s="129" t="s">
        <v>1181</v>
      </c>
      <c r="E393" s="133">
        <f t="shared" si="6"/>
        <v>2016</v>
      </c>
      <c r="F393" s="129" t="s">
        <v>1226</v>
      </c>
      <c r="G393" s="134" t="s">
        <v>1227</v>
      </c>
      <c r="I393" s="140" t="s">
        <v>695</v>
      </c>
      <c r="J393" s="139">
        <f>'07'!D722</f>
        <v>0</v>
      </c>
      <c r="K393" s="141">
        <f>'07'!D30</f>
        <v>0</v>
      </c>
      <c r="L393" s="175" t="str">
        <f>'07'!$B$6</f>
        <v>07 DEMONSTRATIVO DAS DESPESAS COM AÇÕES TÍPICAS DE MANUTENÇÃO E DESENVOLVIMENTO DO ENSINO</v>
      </c>
    </row>
    <row r="394" spans="3:12" ht="15">
      <c r="C394" s="133">
        <v>11</v>
      </c>
      <c r="D394" s="129" t="s">
        <v>1181</v>
      </c>
      <c r="E394" s="133">
        <f t="shared" si="6"/>
        <v>2016</v>
      </c>
      <c r="F394" s="129" t="s">
        <v>1228</v>
      </c>
      <c r="G394" s="134" t="s">
        <v>1027</v>
      </c>
      <c r="H394" s="130" t="s">
        <v>1229</v>
      </c>
      <c r="I394" s="140" t="s">
        <v>695</v>
      </c>
      <c r="J394" s="139">
        <f>'07'!D723</f>
        <v>0</v>
      </c>
      <c r="K394" s="141">
        <f>'07'!D31</f>
        <v>11212193.770000001</v>
      </c>
      <c r="L394" s="175" t="str">
        <f>'07'!$B$6</f>
        <v>07 DEMONSTRATIVO DAS DESPESAS COM AÇÕES TÍPICAS DE MANUTENÇÃO E DESENVOLVIMENTO DO ENSINO</v>
      </c>
    </row>
    <row r="395" spans="3:12" ht="15">
      <c r="C395" s="133">
        <v>11</v>
      </c>
      <c r="D395" s="129" t="s">
        <v>1181</v>
      </c>
      <c r="E395" s="133">
        <f t="shared" si="6"/>
        <v>2016</v>
      </c>
      <c r="F395" s="129" t="s">
        <v>1230</v>
      </c>
      <c r="G395" s="134" t="s">
        <v>1030</v>
      </c>
      <c r="H395" s="130" t="s">
        <v>1231</v>
      </c>
      <c r="I395" s="140" t="s">
        <v>695</v>
      </c>
      <c r="J395" s="139">
        <v>0</v>
      </c>
      <c r="K395" s="129">
        <v>0</v>
      </c>
      <c r="L395" s="175" t="str">
        <f>'07'!$B$6</f>
        <v>07 DEMONSTRATIVO DAS DESPESAS COM AÇÕES TÍPICAS DE MANUTENÇÃO E DESENVOLVIMENTO DO ENSINO</v>
      </c>
    </row>
    <row r="396" spans="3:12" ht="15">
      <c r="C396" s="133">
        <v>11</v>
      </c>
      <c r="D396" s="129" t="s">
        <v>1181</v>
      </c>
      <c r="E396" s="133">
        <f t="shared" si="6"/>
        <v>2016</v>
      </c>
      <c r="F396" s="129" t="s">
        <v>1232</v>
      </c>
      <c r="G396" s="134" t="s">
        <v>1032</v>
      </c>
      <c r="H396" s="130" t="s">
        <v>1233</v>
      </c>
      <c r="I396" s="140" t="s">
        <v>695</v>
      </c>
      <c r="J396" s="139">
        <f>'07'!D724</f>
        <v>0</v>
      </c>
      <c r="K396" s="141">
        <f>'07'!D32</f>
        <v>9087768.14</v>
      </c>
      <c r="L396" s="175" t="str">
        <f>'07'!$B$6</f>
        <v>07 DEMONSTRATIVO DAS DESPESAS COM AÇÕES TÍPICAS DE MANUTENÇÃO E DESENVOLVIMENTO DO ENSINO</v>
      </c>
    </row>
    <row r="397" spans="3:12" ht="15">
      <c r="C397" s="133">
        <v>11</v>
      </c>
      <c r="D397" s="129" t="s">
        <v>1181</v>
      </c>
      <c r="E397" s="133">
        <f t="shared" si="6"/>
        <v>2016</v>
      </c>
      <c r="F397" s="129" t="s">
        <v>1234</v>
      </c>
      <c r="G397" s="134" t="s">
        <v>1035</v>
      </c>
      <c r="H397" s="130" t="s">
        <v>1235</v>
      </c>
      <c r="I397" s="140" t="s">
        <v>695</v>
      </c>
      <c r="J397" s="139">
        <f>'07'!D725</f>
        <v>0</v>
      </c>
      <c r="K397" s="141">
        <f>'07'!D33</f>
        <v>1896895.22</v>
      </c>
      <c r="L397" s="175" t="str">
        <f>'07'!$B$6</f>
        <v>07 DEMONSTRATIVO DAS DESPESAS COM AÇÕES TÍPICAS DE MANUTENÇÃO E DESENVOLVIMENTO DO ENSINO</v>
      </c>
    </row>
    <row r="398" spans="3:12" ht="15">
      <c r="C398" s="133">
        <v>11</v>
      </c>
      <c r="D398" s="129" t="s">
        <v>1181</v>
      </c>
      <c r="E398" s="133">
        <f t="shared" si="6"/>
        <v>2016</v>
      </c>
      <c r="F398" s="129" t="s">
        <v>1236</v>
      </c>
      <c r="G398" s="134" t="s">
        <v>1038</v>
      </c>
      <c r="H398" s="130" t="s">
        <v>1237</v>
      </c>
      <c r="I398" s="140" t="s">
        <v>695</v>
      </c>
      <c r="J398" s="139">
        <f>'07'!D726</f>
        <v>0</v>
      </c>
      <c r="K398" s="141">
        <f>'07'!D34</f>
        <v>0</v>
      </c>
      <c r="L398" s="175" t="str">
        <f>'07'!$B$6</f>
        <v>07 DEMONSTRATIVO DAS DESPESAS COM AÇÕES TÍPICAS DE MANUTENÇÃO E DESENVOLVIMENTO DO ENSINO</v>
      </c>
    </row>
    <row r="399" spans="3:12" ht="15">
      <c r="C399" s="133">
        <v>11</v>
      </c>
      <c r="D399" s="129" t="s">
        <v>1181</v>
      </c>
      <c r="E399" s="133">
        <f t="shared" si="6"/>
        <v>2016</v>
      </c>
      <c r="F399" s="129" t="s">
        <v>1238</v>
      </c>
      <c r="G399" s="134" t="s">
        <v>1041</v>
      </c>
      <c r="H399" s="130" t="s">
        <v>1239</v>
      </c>
      <c r="I399" s="140" t="s">
        <v>695</v>
      </c>
      <c r="J399" s="139">
        <f>'07'!D727</f>
        <v>0</v>
      </c>
      <c r="K399" s="141">
        <f>'07'!D35</f>
        <v>197313.66</v>
      </c>
      <c r="L399" s="175" t="str">
        <f>'07'!$B$6</f>
        <v>07 DEMONSTRATIVO DAS DESPESAS COM AÇÕES TÍPICAS DE MANUTENÇÃO E DESENVOLVIMENTO DO ENSINO</v>
      </c>
    </row>
    <row r="400" spans="3:12" ht="15">
      <c r="C400" s="133">
        <v>11</v>
      </c>
      <c r="D400" s="129" t="s">
        <v>1181</v>
      </c>
      <c r="E400" s="133">
        <f t="shared" si="6"/>
        <v>2016</v>
      </c>
      <c r="F400" s="129" t="s">
        <v>1240</v>
      </c>
      <c r="G400" s="134" t="s">
        <v>1241</v>
      </c>
      <c r="H400" s="130" t="s">
        <v>1242</v>
      </c>
      <c r="I400" s="140" t="s">
        <v>695</v>
      </c>
      <c r="J400" s="139">
        <f>'07'!D728</f>
        <v>0</v>
      </c>
      <c r="K400" s="141">
        <f>'07'!D36</f>
        <v>0</v>
      </c>
      <c r="L400" s="175" t="str">
        <f>'07'!$B$6</f>
        <v>07 DEMONSTRATIVO DAS DESPESAS COM AÇÕES TÍPICAS DE MANUTENÇÃO E DESENVOLVIMENTO DO ENSINO</v>
      </c>
    </row>
    <row r="401" spans="3:12" ht="15">
      <c r="C401" s="133">
        <v>11</v>
      </c>
      <c r="D401" s="129" t="s">
        <v>1181</v>
      </c>
      <c r="E401" s="133">
        <f t="shared" si="6"/>
        <v>2016</v>
      </c>
      <c r="F401" s="129" t="s">
        <v>1243</v>
      </c>
      <c r="G401" s="134" t="s">
        <v>1244</v>
      </c>
      <c r="H401" s="130" t="s">
        <v>1245</v>
      </c>
      <c r="I401" s="140" t="s">
        <v>695</v>
      </c>
      <c r="J401" s="139">
        <f>'07'!D729</f>
        <v>0</v>
      </c>
      <c r="K401" s="141">
        <f>'07'!D37</f>
        <v>30216.75</v>
      </c>
      <c r="L401" s="175" t="str">
        <f>'07'!$B$6</f>
        <v>07 DEMONSTRATIVO DAS DESPESAS COM AÇÕES TÍPICAS DE MANUTENÇÃO E DESENVOLVIMENTO DO ENSINO</v>
      </c>
    </row>
    <row r="402" spans="3:12" ht="15">
      <c r="C402" s="133">
        <v>11</v>
      </c>
      <c r="D402" s="129" t="s">
        <v>1181</v>
      </c>
      <c r="E402" s="133">
        <f t="shared" si="6"/>
        <v>2016</v>
      </c>
      <c r="F402" s="129" t="s">
        <v>1246</v>
      </c>
      <c r="G402" s="134" t="s">
        <v>1247</v>
      </c>
      <c r="H402" s="130" t="s">
        <v>1248</v>
      </c>
      <c r="I402" s="140" t="s">
        <v>695</v>
      </c>
      <c r="J402" s="139">
        <f>'07'!D730</f>
        <v>0</v>
      </c>
      <c r="K402" s="141">
        <f>'07'!D38</f>
        <v>0</v>
      </c>
      <c r="L402" s="175" t="str">
        <f>'07'!$B$6</f>
        <v>07 DEMONSTRATIVO DAS DESPESAS COM AÇÕES TÍPICAS DE MANUTENÇÃO E DESENVOLVIMENTO DO ENSINO</v>
      </c>
    </row>
    <row r="403" spans="3:12" ht="15">
      <c r="C403" s="133">
        <v>11</v>
      </c>
      <c r="D403" s="129" t="s">
        <v>1181</v>
      </c>
      <c r="E403" s="133">
        <f t="shared" si="6"/>
        <v>2016</v>
      </c>
      <c r="F403" s="129" t="s">
        <v>1249</v>
      </c>
      <c r="G403" s="134" t="s">
        <v>1250</v>
      </c>
      <c r="H403" s="130" t="s">
        <v>1251</v>
      </c>
      <c r="I403" s="140" t="s">
        <v>695</v>
      </c>
      <c r="J403" s="139">
        <f>'07'!D731</f>
        <v>0</v>
      </c>
      <c r="K403" s="141">
        <f>'07'!D39</f>
        <v>0</v>
      </c>
      <c r="L403" s="175" t="str">
        <f>'07'!$B$6</f>
        <v>07 DEMONSTRATIVO DAS DESPESAS COM AÇÕES TÍPICAS DE MANUTENÇÃO E DESENVOLVIMENTO DO ENSINO</v>
      </c>
    </row>
    <row r="404" spans="3:12" ht="15">
      <c r="C404" s="133">
        <v>11</v>
      </c>
      <c r="D404" s="129" t="s">
        <v>1181</v>
      </c>
      <c r="E404" s="133">
        <f t="shared" si="6"/>
        <v>2016</v>
      </c>
      <c r="F404" s="129" t="s">
        <v>1252</v>
      </c>
      <c r="G404" s="134" t="s">
        <v>1253</v>
      </c>
      <c r="H404" s="130" t="s">
        <v>121</v>
      </c>
      <c r="I404" s="140" t="s">
        <v>695</v>
      </c>
      <c r="J404" s="139">
        <f>'07'!D732</f>
        <v>0</v>
      </c>
      <c r="K404" s="141">
        <f>'07'!D40</f>
        <v>0</v>
      </c>
      <c r="L404" s="175" t="str">
        <f>'07'!$B$6</f>
        <v>07 DEMONSTRATIVO DAS DESPESAS COM AÇÕES TÍPICAS DE MANUTENÇÃO E DESENVOLVIMENTO DO ENSINO</v>
      </c>
    </row>
    <row r="405" spans="3:12" ht="15">
      <c r="C405" s="133">
        <v>11</v>
      </c>
      <c r="D405" s="129" t="s">
        <v>1181</v>
      </c>
      <c r="E405" s="133">
        <f t="shared" si="6"/>
        <v>2016</v>
      </c>
      <c r="F405" s="129" t="s">
        <v>1254</v>
      </c>
      <c r="G405" s="134" t="s">
        <v>1255</v>
      </c>
      <c r="H405" s="130" t="s">
        <v>392</v>
      </c>
      <c r="I405" s="140" t="s">
        <v>695</v>
      </c>
      <c r="J405" s="139">
        <f>'07'!D733</f>
        <v>0</v>
      </c>
      <c r="K405" s="141">
        <f>'07'!D41</f>
        <v>0</v>
      </c>
      <c r="L405" s="175" t="str">
        <f>'07'!$B$6</f>
        <v>07 DEMONSTRATIVO DAS DESPESAS COM AÇÕES TÍPICAS DE MANUTENÇÃO E DESENVOLVIMENTO DO ENSINO</v>
      </c>
    </row>
    <row r="406" spans="3:12" ht="15">
      <c r="C406" s="133">
        <v>11</v>
      </c>
      <c r="D406" s="129" t="s">
        <v>1181</v>
      </c>
      <c r="E406" s="133">
        <f t="shared" si="6"/>
        <v>2016</v>
      </c>
      <c r="F406" s="129" t="s">
        <v>1256</v>
      </c>
      <c r="G406" s="134" t="s">
        <v>1257</v>
      </c>
      <c r="H406" s="130" t="s">
        <v>1258</v>
      </c>
      <c r="I406" s="140" t="s">
        <v>695</v>
      </c>
      <c r="J406" s="139">
        <f>'07'!D734</f>
        <v>0</v>
      </c>
      <c r="K406" s="141">
        <f>'07'!D42</f>
        <v>0</v>
      </c>
      <c r="L406" s="175" t="str">
        <f>'07'!$B$6</f>
        <v>07 DEMONSTRATIVO DAS DESPESAS COM AÇÕES TÍPICAS DE MANUTENÇÃO E DESENVOLVIMENTO DO ENSINO</v>
      </c>
    </row>
    <row r="407" spans="3:12" ht="15">
      <c r="C407" s="133">
        <v>11</v>
      </c>
      <c r="D407" s="129" t="s">
        <v>1181</v>
      </c>
      <c r="E407" s="133">
        <f t="shared" si="6"/>
        <v>2016</v>
      </c>
      <c r="F407" s="129" t="s">
        <v>1259</v>
      </c>
      <c r="G407" s="134" t="s">
        <v>1260</v>
      </c>
      <c r="H407" s="130" t="s">
        <v>1261</v>
      </c>
      <c r="I407" s="140" t="s">
        <v>695</v>
      </c>
      <c r="J407" s="139">
        <f>'07'!D735</f>
        <v>0</v>
      </c>
      <c r="K407" s="141">
        <f>'07'!D43</f>
        <v>0</v>
      </c>
      <c r="L407" s="175" t="str">
        <f>'07'!$B$6</f>
        <v>07 DEMONSTRATIVO DAS DESPESAS COM AÇÕES TÍPICAS DE MANUTENÇÃO E DESENVOLVIMENTO DO ENSINO</v>
      </c>
    </row>
    <row r="408" spans="3:12" ht="15">
      <c r="C408" s="133">
        <v>11</v>
      </c>
      <c r="D408" s="129" t="s">
        <v>1181</v>
      </c>
      <c r="E408" s="133">
        <f t="shared" si="6"/>
        <v>2016</v>
      </c>
      <c r="F408" s="129" t="s">
        <v>1262</v>
      </c>
      <c r="G408" s="134" t="s">
        <v>1263</v>
      </c>
      <c r="H408" s="130" t="s">
        <v>404</v>
      </c>
      <c r="I408" s="140" t="s">
        <v>695</v>
      </c>
      <c r="J408" s="139">
        <f>'07'!D736</f>
        <v>0</v>
      </c>
      <c r="K408" s="141">
        <f>'07'!D44</f>
        <v>0</v>
      </c>
      <c r="L408" s="175" t="str">
        <f>'07'!$B$6</f>
        <v>07 DEMONSTRATIVO DAS DESPESAS COM AÇÕES TÍPICAS DE MANUTENÇÃO E DESENVOLVIMENTO DO ENSINO</v>
      </c>
    </row>
    <row r="409" spans="3:12" ht="15">
      <c r="C409" s="133">
        <v>11</v>
      </c>
      <c r="D409" s="129" t="s">
        <v>1181</v>
      </c>
      <c r="E409" s="133">
        <f t="shared" si="6"/>
        <v>2016</v>
      </c>
      <c r="F409" s="129" t="s">
        <v>1264</v>
      </c>
      <c r="G409" s="134" t="s">
        <v>1265</v>
      </c>
      <c r="H409" s="130" t="s">
        <v>1266</v>
      </c>
      <c r="I409" s="140" t="s">
        <v>695</v>
      </c>
      <c r="J409" s="139">
        <f>'07'!D737</f>
        <v>0</v>
      </c>
      <c r="K409" s="141">
        <f>'07'!D45</f>
        <v>0</v>
      </c>
      <c r="L409" s="175" t="str">
        <f>'07'!$B$6</f>
        <v>07 DEMONSTRATIVO DAS DESPESAS COM AÇÕES TÍPICAS DE MANUTENÇÃO E DESENVOLVIMENTO DO ENSINO</v>
      </c>
    </row>
    <row r="410" spans="3:12" ht="15">
      <c r="C410" s="133">
        <v>11</v>
      </c>
      <c r="D410" s="129" t="s">
        <v>1181</v>
      </c>
      <c r="E410" s="133">
        <f t="shared" si="6"/>
        <v>2016</v>
      </c>
      <c r="F410" s="129" t="s">
        <v>1267</v>
      </c>
      <c r="G410" s="134" t="s">
        <v>1268</v>
      </c>
      <c r="I410" s="140" t="s">
        <v>695</v>
      </c>
      <c r="J410" s="139">
        <f>'07'!D738</f>
        <v>0</v>
      </c>
      <c r="K410" s="141">
        <f>'07'!D46</f>
        <v>0</v>
      </c>
      <c r="L410" s="175" t="str">
        <f>'07'!$B$6</f>
        <v>07 DEMONSTRATIVO DAS DESPESAS COM AÇÕES TÍPICAS DE MANUTENÇÃO E DESENVOLVIMENTO DO ENSINO</v>
      </c>
    </row>
    <row r="411" spans="3:12" ht="15">
      <c r="C411" s="133">
        <v>11</v>
      </c>
      <c r="D411" s="129" t="s">
        <v>1181</v>
      </c>
      <c r="E411" s="133">
        <f t="shared" si="6"/>
        <v>2016</v>
      </c>
      <c r="F411" s="129" t="s">
        <v>1269</v>
      </c>
      <c r="G411" s="134" t="s">
        <v>1270</v>
      </c>
      <c r="I411" s="140" t="s">
        <v>695</v>
      </c>
      <c r="J411" s="139">
        <f>'07'!D739</f>
        <v>0</v>
      </c>
      <c r="K411" s="141">
        <f>'07'!D47</f>
        <v>0</v>
      </c>
      <c r="L411" s="175" t="str">
        <f>'07'!$B$6</f>
        <v>07 DEMONSTRATIVO DAS DESPESAS COM AÇÕES TÍPICAS DE MANUTENÇÃO E DESENVOLVIMENTO DO ENSINO</v>
      </c>
    </row>
    <row r="412" spans="3:12" ht="15">
      <c r="C412" s="133">
        <v>11</v>
      </c>
      <c r="D412" s="129" t="s">
        <v>1181</v>
      </c>
      <c r="E412" s="133">
        <f t="shared" si="6"/>
        <v>2016</v>
      </c>
      <c r="F412" s="129" t="s">
        <v>1271</v>
      </c>
      <c r="G412" s="134" t="s">
        <v>1272</v>
      </c>
      <c r="I412" s="140" t="s">
        <v>695</v>
      </c>
      <c r="J412" s="139">
        <f>'07'!D740</f>
        <v>0</v>
      </c>
      <c r="K412" s="141">
        <f>'07'!D48</f>
        <v>0</v>
      </c>
      <c r="L412" s="175" t="str">
        <f>'07'!$B$6</f>
        <v>07 DEMONSTRATIVO DAS DESPESAS COM AÇÕES TÍPICAS DE MANUTENÇÃO E DESENVOLVIMENTO DO ENSINO</v>
      </c>
    </row>
    <row r="413" spans="3:12" ht="15">
      <c r="C413" s="133">
        <v>11</v>
      </c>
      <c r="D413" s="129" t="s">
        <v>1181</v>
      </c>
      <c r="E413" s="133">
        <f t="shared" si="6"/>
        <v>2016</v>
      </c>
      <c r="F413" s="129" t="s">
        <v>1273</v>
      </c>
      <c r="G413" s="134" t="s">
        <v>1274</v>
      </c>
      <c r="I413" s="140" t="s">
        <v>695</v>
      </c>
      <c r="J413" s="139">
        <f>'07'!D741</f>
        <v>0</v>
      </c>
      <c r="K413" s="141">
        <f>'07'!D49</f>
        <v>0</v>
      </c>
      <c r="L413" s="175" t="str">
        <f>'07'!$B$6</f>
        <v>07 DEMONSTRATIVO DAS DESPESAS COM AÇÕES TÍPICAS DE MANUTENÇÃO E DESENVOLVIMENTO DO ENSINO</v>
      </c>
    </row>
    <row r="414" spans="3:12" ht="15">
      <c r="C414" s="133">
        <v>11</v>
      </c>
      <c r="D414" s="129" t="s">
        <v>1181</v>
      </c>
      <c r="E414" s="133">
        <f t="shared" si="6"/>
        <v>2016</v>
      </c>
      <c r="F414" s="129" t="s">
        <v>1275</v>
      </c>
      <c r="G414" s="134" t="s">
        <v>1276</v>
      </c>
      <c r="I414" s="140" t="s">
        <v>695</v>
      </c>
      <c r="J414" s="139">
        <f>'07'!D742</f>
        <v>0</v>
      </c>
      <c r="K414" s="141">
        <f>'07'!D50</f>
        <v>0</v>
      </c>
      <c r="L414" s="175" t="str">
        <f>'07'!$B$6</f>
        <v>07 DEMONSTRATIVO DAS DESPESAS COM AÇÕES TÍPICAS DE MANUTENÇÃO E DESENVOLVIMENTO DO ENSINO</v>
      </c>
    </row>
    <row r="415" spans="3:12" ht="15">
      <c r="C415" s="133">
        <v>11</v>
      </c>
      <c r="D415" s="129" t="s">
        <v>1181</v>
      </c>
      <c r="E415" s="133">
        <f t="shared" si="6"/>
        <v>2016</v>
      </c>
      <c r="F415" s="129" t="s">
        <v>1277</v>
      </c>
      <c r="G415" s="134" t="s">
        <v>1063</v>
      </c>
      <c r="H415" s="130" t="s">
        <v>1855</v>
      </c>
      <c r="I415" s="140" t="s">
        <v>695</v>
      </c>
      <c r="J415" s="139">
        <f>'07'!D743</f>
        <v>0</v>
      </c>
      <c r="K415" s="141">
        <f>'07'!D51</f>
        <v>5875137.029999999</v>
      </c>
      <c r="L415" s="175" t="str">
        <f>'07'!$B$6</f>
        <v>07 DEMONSTRATIVO DAS DESPESAS COM AÇÕES TÍPICAS DE MANUTENÇÃO E DESENVOLVIMENTO DO ENSINO</v>
      </c>
    </row>
    <row r="416" spans="3:12" ht="15">
      <c r="C416" s="133">
        <v>11</v>
      </c>
      <c r="D416" s="129" t="s">
        <v>1181</v>
      </c>
      <c r="E416" s="133">
        <f t="shared" si="6"/>
        <v>2016</v>
      </c>
      <c r="F416" s="129" t="s">
        <v>1279</v>
      </c>
      <c r="G416" s="134" t="s">
        <v>1065</v>
      </c>
      <c r="H416" s="130" t="s">
        <v>1280</v>
      </c>
      <c r="I416" s="140" t="s">
        <v>695</v>
      </c>
      <c r="J416" s="133">
        <v>0</v>
      </c>
      <c r="K416" s="129">
        <v>0</v>
      </c>
      <c r="L416" s="175" t="str">
        <f>'07'!$B$6</f>
        <v>07 DEMONSTRATIVO DAS DESPESAS COM AÇÕES TÍPICAS DE MANUTENÇÃO E DESENVOLVIMENTO DO ENSINO</v>
      </c>
    </row>
    <row r="417" spans="3:12" ht="15">
      <c r="C417" s="133">
        <v>11</v>
      </c>
      <c r="D417" s="129" t="s">
        <v>1181</v>
      </c>
      <c r="E417" s="133">
        <f t="shared" si="6"/>
        <v>2016</v>
      </c>
      <c r="F417" s="129" t="s">
        <v>1281</v>
      </c>
      <c r="G417" s="134" t="s">
        <v>1068</v>
      </c>
      <c r="H417" s="130" t="s">
        <v>1856</v>
      </c>
      <c r="I417" s="140" t="s">
        <v>695</v>
      </c>
      <c r="J417" s="133">
        <v>0</v>
      </c>
      <c r="K417" s="129">
        <v>0</v>
      </c>
      <c r="L417" s="175" t="str">
        <f>'07'!$B$6</f>
        <v>07 DEMONSTRATIVO DAS DESPESAS COM AÇÕES TÍPICAS DE MANUTENÇÃO E DESENVOLVIMENTO DO ENSINO</v>
      </c>
    </row>
    <row r="418" spans="3:12" ht="15">
      <c r="C418" s="133">
        <v>11</v>
      </c>
      <c r="D418" s="129" t="s">
        <v>1181</v>
      </c>
      <c r="E418" s="133">
        <f t="shared" si="6"/>
        <v>2016</v>
      </c>
      <c r="F418" s="129" t="s">
        <v>1282</v>
      </c>
      <c r="G418" s="134" t="s">
        <v>1283</v>
      </c>
      <c r="H418" s="130" t="s">
        <v>106</v>
      </c>
      <c r="I418" s="140" t="s">
        <v>655</v>
      </c>
      <c r="J418" s="133">
        <f>'07'!C718</f>
        <v>0</v>
      </c>
      <c r="K418" s="129">
        <f>PROPER('07'!C26)</f>
      </c>
      <c r="L418" s="175" t="str">
        <f>'07'!$B$6</f>
        <v>07 DEMONSTRATIVO DAS DESPESAS COM AÇÕES TÍPICAS DE MANUTENÇÃO E DESENVOLVIMENTO DO ENSINO</v>
      </c>
    </row>
    <row r="419" spans="3:12" ht="15">
      <c r="C419" s="133">
        <v>11</v>
      </c>
      <c r="D419" s="129" t="s">
        <v>1181</v>
      </c>
      <c r="E419" s="133">
        <f t="shared" si="6"/>
        <v>2016</v>
      </c>
      <c r="F419" s="129" t="s">
        <v>1284</v>
      </c>
      <c r="G419" s="134" t="s">
        <v>1285</v>
      </c>
      <c r="H419" s="130" t="s">
        <v>106</v>
      </c>
      <c r="I419" s="140" t="s">
        <v>655</v>
      </c>
      <c r="J419" s="133">
        <f>'07'!C719</f>
        <v>0</v>
      </c>
      <c r="K419" s="129">
        <f>PROPER('07'!C27)</f>
      </c>
      <c r="L419" s="175" t="str">
        <f>'07'!$B$6</f>
        <v>07 DEMONSTRATIVO DAS DESPESAS COM AÇÕES TÍPICAS DE MANUTENÇÃO E DESENVOLVIMENTO DO ENSINO</v>
      </c>
    </row>
    <row r="420" spans="3:12" ht="15">
      <c r="C420" s="133">
        <v>11</v>
      </c>
      <c r="D420" s="129" t="s">
        <v>1181</v>
      </c>
      <c r="E420" s="133">
        <f t="shared" si="6"/>
        <v>2016</v>
      </c>
      <c r="F420" s="129" t="s">
        <v>1286</v>
      </c>
      <c r="G420" s="134" t="s">
        <v>1287</v>
      </c>
      <c r="H420" s="130" t="s">
        <v>106</v>
      </c>
      <c r="I420" s="140" t="s">
        <v>655</v>
      </c>
      <c r="J420" s="133">
        <f>'07'!C720</f>
        <v>0</v>
      </c>
      <c r="K420" s="129">
        <f>PROPER('07'!C28)</f>
      </c>
      <c r="L420" s="175" t="str">
        <f>'07'!$B$6</f>
        <v>07 DEMONSTRATIVO DAS DESPESAS COM AÇÕES TÍPICAS DE MANUTENÇÃO E DESENVOLVIMENTO DO ENSINO</v>
      </c>
    </row>
    <row r="421" spans="3:12" ht="15">
      <c r="C421" s="133">
        <v>11</v>
      </c>
      <c r="D421" s="129" t="s">
        <v>1181</v>
      </c>
      <c r="E421" s="133">
        <f t="shared" si="6"/>
        <v>2016</v>
      </c>
      <c r="F421" s="129" t="s">
        <v>1288</v>
      </c>
      <c r="G421" s="134" t="s">
        <v>1289</v>
      </c>
      <c r="H421" s="130" t="s">
        <v>106</v>
      </c>
      <c r="I421" s="140" t="s">
        <v>655</v>
      </c>
      <c r="J421" s="133">
        <f>'07'!C721</f>
        <v>0</v>
      </c>
      <c r="K421" s="129">
        <f>PROPER('07'!C29)</f>
      </c>
      <c r="L421" s="175" t="str">
        <f>'07'!$B$6</f>
        <v>07 DEMONSTRATIVO DAS DESPESAS COM AÇÕES TÍPICAS DE MANUTENÇÃO E DESENVOLVIMENTO DO ENSINO</v>
      </c>
    </row>
    <row r="422" spans="3:12" ht="15">
      <c r="C422" s="133">
        <v>11</v>
      </c>
      <c r="D422" s="129" t="s">
        <v>1181</v>
      </c>
      <c r="E422" s="133">
        <f t="shared" si="6"/>
        <v>2016</v>
      </c>
      <c r="F422" s="129" t="s">
        <v>1290</v>
      </c>
      <c r="G422" s="134" t="s">
        <v>1291</v>
      </c>
      <c r="H422" s="130" t="s">
        <v>106</v>
      </c>
      <c r="I422" s="140" t="s">
        <v>655</v>
      </c>
      <c r="J422" s="133">
        <f>'07'!C722</f>
        <v>0</v>
      </c>
      <c r="K422" s="129">
        <f>PROPER('07'!C30)</f>
      </c>
      <c r="L422" s="175" t="str">
        <f>'07'!$B$6</f>
        <v>07 DEMONSTRATIVO DAS DESPESAS COM AÇÕES TÍPICAS DE MANUTENÇÃO E DESENVOLVIMENTO DO ENSINO</v>
      </c>
    </row>
    <row r="423" spans="3:12" ht="15">
      <c r="C423" s="133">
        <v>11</v>
      </c>
      <c r="D423" s="129" t="s">
        <v>1181</v>
      </c>
      <c r="E423" s="133">
        <f t="shared" si="6"/>
        <v>2016</v>
      </c>
      <c r="F423" s="129" t="s">
        <v>1292</v>
      </c>
      <c r="G423" s="134" t="s">
        <v>1293</v>
      </c>
      <c r="H423" s="130" t="s">
        <v>106</v>
      </c>
      <c r="I423" s="140" t="s">
        <v>655</v>
      </c>
      <c r="J423" s="133">
        <f>'07'!C738</f>
        <v>0</v>
      </c>
      <c r="K423" s="129">
        <f>PROPER('07'!C46)</f>
      </c>
      <c r="L423" s="175" t="str">
        <f>'07'!$B$6</f>
        <v>07 DEMONSTRATIVO DAS DESPESAS COM AÇÕES TÍPICAS DE MANUTENÇÃO E DESENVOLVIMENTO DO ENSINO</v>
      </c>
    </row>
    <row r="424" spans="3:12" ht="15">
      <c r="C424" s="133">
        <v>11</v>
      </c>
      <c r="D424" s="129" t="s">
        <v>1181</v>
      </c>
      <c r="E424" s="133">
        <f t="shared" si="6"/>
        <v>2016</v>
      </c>
      <c r="F424" s="129" t="s">
        <v>1294</v>
      </c>
      <c r="G424" s="134" t="s">
        <v>1295</v>
      </c>
      <c r="H424" s="130" t="s">
        <v>106</v>
      </c>
      <c r="I424" s="140" t="s">
        <v>655</v>
      </c>
      <c r="J424" s="133">
        <f>'07'!C739</f>
        <v>0</v>
      </c>
      <c r="K424" s="129">
        <f>PROPER('07'!C47)</f>
      </c>
      <c r="L424" s="175" t="str">
        <f>'07'!$B$6</f>
        <v>07 DEMONSTRATIVO DAS DESPESAS COM AÇÕES TÍPICAS DE MANUTENÇÃO E DESENVOLVIMENTO DO ENSINO</v>
      </c>
    </row>
    <row r="425" spans="3:12" ht="15">
      <c r="C425" s="133">
        <v>11</v>
      </c>
      <c r="D425" s="129" t="s">
        <v>1181</v>
      </c>
      <c r="E425" s="133">
        <f t="shared" si="6"/>
        <v>2016</v>
      </c>
      <c r="F425" s="129" t="s">
        <v>1296</v>
      </c>
      <c r="G425" s="134" t="s">
        <v>1297</v>
      </c>
      <c r="H425" s="130" t="s">
        <v>106</v>
      </c>
      <c r="I425" s="140" t="s">
        <v>655</v>
      </c>
      <c r="J425" s="133">
        <f>'07'!C740</f>
        <v>0</v>
      </c>
      <c r="K425" s="129">
        <f>PROPER('07'!C48)</f>
      </c>
      <c r="L425" s="175" t="str">
        <f>'07'!$B$6</f>
        <v>07 DEMONSTRATIVO DAS DESPESAS COM AÇÕES TÍPICAS DE MANUTENÇÃO E DESENVOLVIMENTO DO ENSINO</v>
      </c>
    </row>
    <row r="426" spans="3:12" ht="15">
      <c r="C426" s="133">
        <v>11</v>
      </c>
      <c r="D426" s="129" t="s">
        <v>1181</v>
      </c>
      <c r="E426" s="133">
        <f t="shared" si="6"/>
        <v>2016</v>
      </c>
      <c r="F426" s="129" t="s">
        <v>1298</v>
      </c>
      <c r="G426" s="134" t="s">
        <v>1299</v>
      </c>
      <c r="H426" s="130" t="s">
        <v>106</v>
      </c>
      <c r="I426" s="140" t="s">
        <v>655</v>
      </c>
      <c r="J426" s="133">
        <f>'07'!C741</f>
        <v>0</v>
      </c>
      <c r="K426" s="129">
        <f>PROPER('07'!C49)</f>
      </c>
      <c r="L426" s="175" t="str">
        <f>'07'!$B$6</f>
        <v>07 DEMONSTRATIVO DAS DESPESAS COM AÇÕES TÍPICAS DE MANUTENÇÃO E DESENVOLVIMENTO DO ENSINO</v>
      </c>
    </row>
    <row r="427" spans="3:12" ht="15">
      <c r="C427" s="133">
        <v>11</v>
      </c>
      <c r="D427" s="129" t="s">
        <v>1181</v>
      </c>
      <c r="E427" s="133">
        <f t="shared" si="6"/>
        <v>2016</v>
      </c>
      <c r="F427" s="129" t="s">
        <v>1300</v>
      </c>
      <c r="G427" s="134" t="s">
        <v>1301</v>
      </c>
      <c r="H427" s="130" t="s">
        <v>106</v>
      </c>
      <c r="I427" s="140" t="s">
        <v>655</v>
      </c>
      <c r="J427" s="133">
        <f>'07'!C742</f>
        <v>0</v>
      </c>
      <c r="K427" s="129">
        <f>PROPER('07'!C50)</f>
      </c>
      <c r="L427" s="175" t="str">
        <f>'07'!$B$6</f>
        <v>07 DEMONSTRATIVO DAS DESPESAS COM AÇÕES TÍPICAS DE MANUTENÇÃO E DESENVOLVIMENTO DO ENSINO</v>
      </c>
    </row>
    <row r="428" spans="3:12" ht="15">
      <c r="C428" s="133">
        <v>12</v>
      </c>
      <c r="D428" s="129" t="s">
        <v>1302</v>
      </c>
      <c r="E428" s="133">
        <f t="shared" si="6"/>
        <v>2016</v>
      </c>
      <c r="F428" s="129" t="s">
        <v>1303</v>
      </c>
      <c r="G428" s="134" t="s">
        <v>934</v>
      </c>
      <c r="H428" s="130" t="s">
        <v>1304</v>
      </c>
      <c r="I428" s="140" t="s">
        <v>695</v>
      </c>
      <c r="J428" s="138">
        <f>'08'!D702</f>
        <v>0</v>
      </c>
      <c r="K428" s="141">
        <f>'08'!D10</f>
        <v>9911106.379999999</v>
      </c>
      <c r="L428" s="175" t="str">
        <f>'08'!$B$6</f>
        <v>08 PAGAMENTO DOS PROFISSIONAIS DO MAGISTÉRIO COM RECURSOS DO FUNDEB</v>
      </c>
    </row>
    <row r="429" spans="3:12" ht="15">
      <c r="C429" s="133">
        <v>12</v>
      </c>
      <c r="D429" s="129" t="s">
        <v>1302</v>
      </c>
      <c r="E429" s="133">
        <f t="shared" si="6"/>
        <v>2016</v>
      </c>
      <c r="F429" s="129" t="s">
        <v>1305</v>
      </c>
      <c r="G429" s="134" t="s">
        <v>1306</v>
      </c>
      <c r="H429" s="130" t="s">
        <v>121</v>
      </c>
      <c r="I429" s="140" t="s">
        <v>695</v>
      </c>
      <c r="J429" s="138">
        <f>'08'!D703</f>
        <v>0</v>
      </c>
      <c r="K429" s="141">
        <f>'08'!D11</f>
        <v>946600.18</v>
      </c>
      <c r="L429" s="175" t="str">
        <f>'08'!$B$6</f>
        <v>08 PAGAMENTO DOS PROFISSIONAIS DO MAGISTÉRIO COM RECURSOS DO FUNDEB</v>
      </c>
    </row>
    <row r="430" spans="3:12" ht="15">
      <c r="C430" s="133">
        <v>12</v>
      </c>
      <c r="D430" s="129" t="s">
        <v>1302</v>
      </c>
      <c r="E430" s="133">
        <f t="shared" si="6"/>
        <v>2016</v>
      </c>
      <c r="F430" s="129" t="s">
        <v>1307</v>
      </c>
      <c r="G430" s="134" t="s">
        <v>983</v>
      </c>
      <c r="H430" s="130" t="s">
        <v>1251</v>
      </c>
      <c r="I430" s="140" t="s">
        <v>695</v>
      </c>
      <c r="J430" s="138">
        <f>'08'!D704</f>
        <v>0</v>
      </c>
      <c r="K430" s="141">
        <f>'08'!D12</f>
        <v>8964506.2</v>
      </c>
      <c r="L430" s="175" t="str">
        <f>'08'!$B$6</f>
        <v>08 PAGAMENTO DOS PROFISSIONAIS DO MAGISTÉRIO COM RECURSOS DO FUNDEB</v>
      </c>
    </row>
    <row r="431" spans="3:12" ht="15">
      <c r="C431" s="133">
        <v>12</v>
      </c>
      <c r="D431" s="129" t="s">
        <v>1302</v>
      </c>
      <c r="E431" s="133">
        <f t="shared" si="6"/>
        <v>2016</v>
      </c>
      <c r="F431" s="129" t="s">
        <v>1308</v>
      </c>
      <c r="G431" s="134" t="s">
        <v>1027</v>
      </c>
      <c r="H431" s="130" t="s">
        <v>1160</v>
      </c>
      <c r="I431" s="140" t="s">
        <v>695</v>
      </c>
      <c r="J431" s="138">
        <f>'08'!D705</f>
        <v>0</v>
      </c>
      <c r="K431" s="141">
        <f>'08'!D13</f>
        <v>0</v>
      </c>
      <c r="L431" s="175" t="str">
        <f>'08'!$B$6</f>
        <v>08 PAGAMENTO DOS PROFISSIONAIS DO MAGISTÉRIO COM RECURSOS DO FUNDEB</v>
      </c>
    </row>
    <row r="432" spans="3:12" ht="15">
      <c r="C432" s="133">
        <v>12</v>
      </c>
      <c r="D432" s="129" t="s">
        <v>1302</v>
      </c>
      <c r="E432" s="133">
        <f t="shared" si="6"/>
        <v>2016</v>
      </c>
      <c r="F432" s="129" t="s">
        <v>1309</v>
      </c>
      <c r="G432" s="134" t="s">
        <v>1030</v>
      </c>
      <c r="H432" s="130" t="s">
        <v>1310</v>
      </c>
      <c r="I432" s="140" t="s">
        <v>695</v>
      </c>
      <c r="J432" s="138">
        <v>0</v>
      </c>
      <c r="K432" s="129">
        <v>0</v>
      </c>
      <c r="L432" s="175" t="str">
        <f>'08'!$B$6</f>
        <v>08 PAGAMENTO DOS PROFISSIONAIS DO MAGISTÉRIO COM RECURSOS DO FUNDEB</v>
      </c>
    </row>
    <row r="433" spans="3:12" ht="15">
      <c r="C433" s="133">
        <v>12</v>
      </c>
      <c r="D433" s="129" t="s">
        <v>1302</v>
      </c>
      <c r="E433" s="133">
        <f t="shared" si="6"/>
        <v>2016</v>
      </c>
      <c r="F433" s="129" t="s">
        <v>1311</v>
      </c>
      <c r="G433" s="134" t="s">
        <v>1032</v>
      </c>
      <c r="H433" s="130" t="s">
        <v>1312</v>
      </c>
      <c r="I433" s="140" t="s">
        <v>695</v>
      </c>
      <c r="J433" s="138">
        <f>'08'!D706</f>
        <v>0</v>
      </c>
      <c r="K433" s="141">
        <f>'08'!D14</f>
        <v>0</v>
      </c>
      <c r="L433" s="175" t="str">
        <f>'08'!$B$6</f>
        <v>08 PAGAMENTO DOS PROFISSIONAIS DO MAGISTÉRIO COM RECURSOS DO FUNDEB</v>
      </c>
    </row>
    <row r="434" spans="3:12" ht="15">
      <c r="C434" s="133">
        <v>12</v>
      </c>
      <c r="D434" s="129" t="s">
        <v>1302</v>
      </c>
      <c r="E434" s="133">
        <f t="shared" si="6"/>
        <v>2016</v>
      </c>
      <c r="F434" s="129" t="s">
        <v>1313</v>
      </c>
      <c r="G434" s="134" t="s">
        <v>1063</v>
      </c>
      <c r="H434" s="130" t="s">
        <v>1857</v>
      </c>
      <c r="I434" s="140" t="s">
        <v>695</v>
      </c>
      <c r="J434" s="138">
        <f>'08'!D707</f>
        <v>0</v>
      </c>
      <c r="K434" s="141">
        <f>'08'!D15</f>
        <v>9911106.379999999</v>
      </c>
      <c r="L434" s="175" t="str">
        <f>'08'!$B$6</f>
        <v>08 PAGAMENTO DOS PROFISSIONAIS DO MAGISTÉRIO COM RECURSOS DO FUNDEB</v>
      </c>
    </row>
    <row r="435" spans="3:12" ht="15">
      <c r="C435" s="133">
        <v>12</v>
      </c>
      <c r="D435" s="129" t="s">
        <v>1302</v>
      </c>
      <c r="E435" s="133">
        <f t="shared" si="6"/>
        <v>2016</v>
      </c>
      <c r="F435" s="129" t="s">
        <v>1315</v>
      </c>
      <c r="G435" s="134" t="s">
        <v>1065</v>
      </c>
      <c r="H435" s="130" t="s">
        <v>1316</v>
      </c>
      <c r="I435" s="140" t="s">
        <v>695</v>
      </c>
      <c r="J435" s="138">
        <v>0</v>
      </c>
      <c r="K435" s="129">
        <v>0</v>
      </c>
      <c r="L435" s="175" t="str">
        <f>'09'!$B$6</f>
        <v>09 SALDO CONCILIADO DA CONTA DO FUNDEB</v>
      </c>
    </row>
    <row r="436" spans="3:12" ht="15">
      <c r="C436" s="133">
        <v>12</v>
      </c>
      <c r="D436" s="129" t="s">
        <v>1302</v>
      </c>
      <c r="E436" s="133">
        <f t="shared" si="6"/>
        <v>2016</v>
      </c>
      <c r="F436" s="129" t="s">
        <v>1317</v>
      </c>
      <c r="G436" s="134" t="s">
        <v>1068</v>
      </c>
      <c r="H436" s="130" t="s">
        <v>1858</v>
      </c>
      <c r="I436" s="140" t="s">
        <v>695</v>
      </c>
      <c r="J436" s="138">
        <v>0</v>
      </c>
      <c r="K436" s="129">
        <v>0</v>
      </c>
      <c r="L436" s="175" t="str">
        <f>'09'!$B$6</f>
        <v>09 SALDO CONCILIADO DA CONTA DO FUNDEB</v>
      </c>
    </row>
    <row r="437" spans="3:12" ht="15">
      <c r="C437" s="133">
        <v>13</v>
      </c>
      <c r="D437" s="129" t="s">
        <v>1318</v>
      </c>
      <c r="E437" s="133">
        <f t="shared" si="6"/>
        <v>2016</v>
      </c>
      <c r="F437" s="129" t="s">
        <v>1319</v>
      </c>
      <c r="G437" s="134" t="s">
        <v>934</v>
      </c>
      <c r="H437" s="130" t="s">
        <v>1320</v>
      </c>
      <c r="I437" s="140" t="s">
        <v>695</v>
      </c>
      <c r="J437" s="138">
        <f>'09'!D702</f>
        <v>0</v>
      </c>
      <c r="K437" s="141">
        <f>'09'!D10</f>
        <v>251867.79</v>
      </c>
      <c r="L437" s="175" t="str">
        <f>'09'!$B$6</f>
        <v>09 SALDO CONCILIADO DA CONTA DO FUNDEB</v>
      </c>
    </row>
    <row r="438" spans="3:12" ht="15">
      <c r="C438" s="133">
        <v>13</v>
      </c>
      <c r="D438" s="129" t="s">
        <v>1318</v>
      </c>
      <c r="E438" s="133">
        <f t="shared" si="6"/>
        <v>2016</v>
      </c>
      <c r="F438" s="129" t="s">
        <v>1321</v>
      </c>
      <c r="G438" s="134" t="s">
        <v>1027</v>
      </c>
      <c r="H438" s="130" t="s">
        <v>1322</v>
      </c>
      <c r="I438" s="140" t="s">
        <v>695</v>
      </c>
      <c r="J438" s="138">
        <f>'09'!D703</f>
        <v>0</v>
      </c>
      <c r="K438" s="141">
        <f>'09'!D11</f>
        <v>0</v>
      </c>
      <c r="L438" s="175" t="str">
        <f>'09'!$B$6</f>
        <v>09 SALDO CONCILIADO DA CONTA DO FUNDEB</v>
      </c>
    </row>
    <row r="439" spans="3:12" ht="15">
      <c r="C439" s="133">
        <v>13</v>
      </c>
      <c r="D439" s="129" t="s">
        <v>1318</v>
      </c>
      <c r="E439" s="133">
        <f t="shared" si="6"/>
        <v>2016</v>
      </c>
      <c r="F439" s="129" t="s">
        <v>1323</v>
      </c>
      <c r="G439" s="134" t="s">
        <v>1063</v>
      </c>
      <c r="H439" s="130" t="s">
        <v>1324</v>
      </c>
      <c r="I439" s="140" t="s">
        <v>695</v>
      </c>
      <c r="J439" s="138">
        <f>'09'!D704</f>
        <v>0</v>
      </c>
      <c r="K439" s="141">
        <f>'09'!D12</f>
        <v>0</v>
      </c>
      <c r="L439" s="175" t="str">
        <f>'09'!$B$6</f>
        <v>09 SALDO CONCILIADO DA CONTA DO FUNDEB</v>
      </c>
    </row>
    <row r="440" spans="3:12" ht="15">
      <c r="C440" s="133">
        <v>13</v>
      </c>
      <c r="D440" s="129" t="s">
        <v>1318</v>
      </c>
      <c r="E440" s="133">
        <f t="shared" si="6"/>
        <v>2016</v>
      </c>
      <c r="F440" s="129" t="s">
        <v>1325</v>
      </c>
      <c r="G440" s="134" t="s">
        <v>1065</v>
      </c>
      <c r="H440" s="130" t="s">
        <v>1326</v>
      </c>
      <c r="I440" s="140" t="s">
        <v>695</v>
      </c>
      <c r="J440" s="138">
        <f>'09'!D705</f>
        <v>0</v>
      </c>
      <c r="K440" s="141">
        <f>'09'!D13</f>
        <v>14316552.21</v>
      </c>
      <c r="L440" s="175" t="str">
        <f>'09'!$B$6</f>
        <v>09 SALDO CONCILIADO DA CONTA DO FUNDEB</v>
      </c>
    </row>
    <row r="441" spans="3:12" ht="15">
      <c r="C441" s="133">
        <v>13</v>
      </c>
      <c r="D441" s="129" t="s">
        <v>1318</v>
      </c>
      <c r="E441" s="133">
        <f t="shared" si="6"/>
        <v>2016</v>
      </c>
      <c r="F441" s="129" t="s">
        <v>1327</v>
      </c>
      <c r="G441" s="134" t="s">
        <v>1068</v>
      </c>
      <c r="H441" s="130" t="s">
        <v>1859</v>
      </c>
      <c r="I441" s="140" t="s">
        <v>695</v>
      </c>
      <c r="J441" s="138">
        <f>'09'!D706</f>
        <v>0</v>
      </c>
      <c r="K441" s="141">
        <f>'09'!D14</f>
        <v>251867.79</v>
      </c>
      <c r="L441" s="175" t="str">
        <f>'09'!$B$6</f>
        <v>09 SALDO CONCILIADO DA CONTA DO FUNDEB</v>
      </c>
    </row>
    <row r="442" spans="3:12" ht="15">
      <c r="C442" s="133">
        <v>13</v>
      </c>
      <c r="D442" s="129" t="s">
        <v>1318</v>
      </c>
      <c r="E442" s="133">
        <f t="shared" si="6"/>
        <v>2016</v>
      </c>
      <c r="F442" s="129" t="s">
        <v>1329</v>
      </c>
      <c r="G442" s="134" t="s">
        <v>1171</v>
      </c>
      <c r="H442" s="130" t="s">
        <v>1860</v>
      </c>
      <c r="I442" s="140" t="s">
        <v>695</v>
      </c>
      <c r="J442" s="138">
        <f>'09'!D707</f>
        <v>0</v>
      </c>
      <c r="K442" s="141">
        <f>'09'!D15</f>
        <v>1.7592768587402792</v>
      </c>
      <c r="L442" s="175" t="str">
        <f>'09'!$B$6</f>
        <v>09 SALDO CONCILIADO DA CONTA DO FUNDEB</v>
      </c>
    </row>
    <row r="443" spans="3:12" ht="15">
      <c r="C443" s="133">
        <v>14</v>
      </c>
      <c r="D443" s="129" t="s">
        <v>1331</v>
      </c>
      <c r="E443" s="133">
        <f t="shared" si="6"/>
        <v>2016</v>
      </c>
      <c r="F443" s="129" t="s">
        <v>1332</v>
      </c>
      <c r="G443" s="134" t="s">
        <v>934</v>
      </c>
      <c r="H443" s="130" t="s">
        <v>1333</v>
      </c>
      <c r="I443" s="140" t="s">
        <v>695</v>
      </c>
      <c r="J443" s="138">
        <f>'10'!D704</f>
        <v>0</v>
      </c>
      <c r="K443" s="141">
        <f>'10'!D10</f>
        <v>6951116.2299999995</v>
      </c>
      <c r="L443" s="175" t="str">
        <f>'10'!$B$6</f>
        <v>10 APLICAÇÃO EM SERVIÇOS PÚBLICOS DE SAÚDE</v>
      </c>
    </row>
    <row r="444" spans="3:12" ht="15">
      <c r="C444" s="133">
        <v>14</v>
      </c>
      <c r="D444" s="129" t="s">
        <v>1331</v>
      </c>
      <c r="E444" s="133">
        <f t="shared" si="6"/>
        <v>2016</v>
      </c>
      <c r="F444" s="129" t="s">
        <v>1334</v>
      </c>
      <c r="G444" s="134" t="s">
        <v>937</v>
      </c>
      <c r="H444" s="130" t="s">
        <v>1335</v>
      </c>
      <c r="I444" s="140" t="s">
        <v>695</v>
      </c>
      <c r="J444" s="138">
        <f>'10'!D705</f>
        <v>0</v>
      </c>
      <c r="K444" s="141">
        <f>'10'!D11</f>
        <v>2884092.09</v>
      </c>
      <c r="L444" s="175" t="str">
        <f>'10'!$B$6</f>
        <v>10 APLICAÇÃO EM SERVIÇOS PÚBLICOS DE SAÚDE</v>
      </c>
    </row>
    <row r="445" spans="3:12" ht="15">
      <c r="C445" s="133">
        <v>14</v>
      </c>
      <c r="D445" s="129" t="s">
        <v>1331</v>
      </c>
      <c r="E445" s="133">
        <f t="shared" si="6"/>
        <v>2016</v>
      </c>
      <c r="F445" s="129" t="s">
        <v>1336</v>
      </c>
      <c r="G445" s="134" t="s">
        <v>983</v>
      </c>
      <c r="H445" s="130" t="s">
        <v>1337</v>
      </c>
      <c r="I445" s="140" t="s">
        <v>695</v>
      </c>
      <c r="J445" s="138">
        <f>'10'!D706</f>
        <v>0</v>
      </c>
      <c r="K445" s="141">
        <f>'10'!D12</f>
        <v>2159679.82</v>
      </c>
      <c r="L445" s="175" t="str">
        <f>'10'!$B$6</f>
        <v>10 APLICAÇÃO EM SERVIÇOS PÚBLICOS DE SAÚDE</v>
      </c>
    </row>
    <row r="446" spans="3:12" ht="15">
      <c r="C446" s="133">
        <v>14</v>
      </c>
      <c r="D446" s="129" t="s">
        <v>1331</v>
      </c>
      <c r="E446" s="133">
        <f t="shared" si="6"/>
        <v>2016</v>
      </c>
      <c r="F446" s="129" t="s">
        <v>1338</v>
      </c>
      <c r="G446" s="134" t="s">
        <v>1024</v>
      </c>
      <c r="H446" s="130" t="s">
        <v>1339</v>
      </c>
      <c r="I446" s="140" t="s">
        <v>695</v>
      </c>
      <c r="J446" s="138">
        <f>'10'!D707</f>
        <v>0</v>
      </c>
      <c r="K446" s="141">
        <f>'10'!D13</f>
        <v>0</v>
      </c>
      <c r="L446" s="175" t="str">
        <f>'10'!$B$6</f>
        <v>10 APLICAÇÃO EM SERVIÇOS PÚBLICOS DE SAÚDE</v>
      </c>
    </row>
    <row r="447" spans="3:12" ht="15">
      <c r="C447" s="133">
        <v>14</v>
      </c>
      <c r="D447" s="129" t="s">
        <v>1331</v>
      </c>
      <c r="E447" s="133">
        <f t="shared" si="6"/>
        <v>2016</v>
      </c>
      <c r="F447" s="129" t="s">
        <v>1340</v>
      </c>
      <c r="G447" s="134" t="s">
        <v>1202</v>
      </c>
      <c r="H447" s="130" t="s">
        <v>116</v>
      </c>
      <c r="I447" s="140" t="s">
        <v>695</v>
      </c>
      <c r="J447" s="138">
        <f>'10'!D708</f>
        <v>0</v>
      </c>
      <c r="K447" s="141">
        <f>'10'!D14</f>
        <v>95856.05</v>
      </c>
      <c r="L447" s="175" t="str">
        <f>'10'!$B$6</f>
        <v>10 APLICAÇÃO EM SERVIÇOS PÚBLICOS DE SAÚDE</v>
      </c>
    </row>
    <row r="448" spans="3:12" ht="15">
      <c r="C448" s="133">
        <v>14</v>
      </c>
      <c r="D448" s="129" t="s">
        <v>1331</v>
      </c>
      <c r="E448" s="133">
        <f t="shared" si="6"/>
        <v>2016</v>
      </c>
      <c r="F448" s="129" t="s">
        <v>1341</v>
      </c>
      <c r="G448" s="134" t="s">
        <v>1342</v>
      </c>
      <c r="H448" s="130" t="s">
        <v>117</v>
      </c>
      <c r="I448" s="140" t="s">
        <v>695</v>
      </c>
      <c r="J448" s="138">
        <f>'10'!D709</f>
        <v>0</v>
      </c>
      <c r="K448" s="141">
        <f>'10'!D15</f>
        <v>190291.05</v>
      </c>
      <c r="L448" s="175" t="str">
        <f>'10'!$B$6</f>
        <v>10 APLICAÇÃO EM SERVIÇOS PÚBLICOS DE SAÚDE</v>
      </c>
    </row>
    <row r="449" spans="3:12" ht="15">
      <c r="C449" s="133">
        <v>14</v>
      </c>
      <c r="D449" s="129" t="s">
        <v>1331</v>
      </c>
      <c r="E449" s="133">
        <f t="shared" si="6"/>
        <v>2016</v>
      </c>
      <c r="F449" s="129" t="s">
        <v>1343</v>
      </c>
      <c r="G449" s="134" t="s">
        <v>1344</v>
      </c>
      <c r="H449" s="130" t="s">
        <v>118</v>
      </c>
      <c r="I449" s="140" t="s">
        <v>695</v>
      </c>
      <c r="J449" s="138">
        <f>'10'!D710</f>
        <v>0</v>
      </c>
      <c r="K449" s="141">
        <f>'10'!D16</f>
        <v>0</v>
      </c>
      <c r="L449" s="175" t="str">
        <f>'10'!$B$6</f>
        <v>10 APLICAÇÃO EM SERVIÇOS PÚBLICOS DE SAÚDE</v>
      </c>
    </row>
    <row r="450" spans="3:12" ht="15">
      <c r="C450" s="133">
        <v>14</v>
      </c>
      <c r="D450" s="129" t="s">
        <v>1331</v>
      </c>
      <c r="E450" s="133">
        <f t="shared" si="6"/>
        <v>2016</v>
      </c>
      <c r="F450" s="129" t="s">
        <v>1345</v>
      </c>
      <c r="G450" s="134" t="s">
        <v>1346</v>
      </c>
      <c r="H450" s="130" t="s">
        <v>1347</v>
      </c>
      <c r="I450" s="140" t="s">
        <v>695</v>
      </c>
      <c r="J450" s="138">
        <f>'10'!D711</f>
        <v>0</v>
      </c>
      <c r="K450" s="141">
        <f>'10'!D17</f>
        <v>1621197.22</v>
      </c>
      <c r="L450" s="175" t="str">
        <f>'10'!$B$6</f>
        <v>10 APLICAÇÃO EM SERVIÇOS PÚBLICOS DE SAÚDE</v>
      </c>
    </row>
    <row r="451" spans="3:12" ht="15">
      <c r="C451" s="133">
        <v>14</v>
      </c>
      <c r="D451" s="129" t="s">
        <v>1331</v>
      </c>
      <c r="E451" s="133">
        <f t="shared" si="6"/>
        <v>2016</v>
      </c>
      <c r="F451" s="129" t="s">
        <v>1348</v>
      </c>
      <c r="G451" s="134" t="s">
        <v>1027</v>
      </c>
      <c r="H451" s="130" t="s">
        <v>1349</v>
      </c>
      <c r="I451" s="140" t="s">
        <v>695</v>
      </c>
      <c r="J451" s="138">
        <f>'10'!D712</f>
        <v>0</v>
      </c>
      <c r="K451" s="141">
        <f>'10'!D18</f>
        <v>3029831.4899999998</v>
      </c>
      <c r="L451" s="175" t="str">
        <f>'10'!$B$6</f>
        <v>10 APLICAÇÃO EM SERVIÇOS PÚBLICOS DE SAÚDE</v>
      </c>
    </row>
    <row r="452" spans="3:12" ht="15">
      <c r="C452" s="133">
        <v>14</v>
      </c>
      <c r="D452" s="129" t="s">
        <v>1331</v>
      </c>
      <c r="E452" s="133">
        <f t="shared" si="6"/>
        <v>2016</v>
      </c>
      <c r="F452" s="129" t="s">
        <v>1350</v>
      </c>
      <c r="G452" s="134" t="s">
        <v>1030</v>
      </c>
      <c r="H452" s="130" t="s">
        <v>1351</v>
      </c>
      <c r="I452" s="140" t="s">
        <v>695</v>
      </c>
      <c r="J452" s="138">
        <f>'10'!D713</f>
        <v>0</v>
      </c>
      <c r="K452" s="141">
        <f>'10'!D19</f>
        <v>0</v>
      </c>
      <c r="L452" s="175" t="str">
        <f>'10'!$B$6</f>
        <v>10 APLICAÇÃO EM SERVIÇOS PÚBLICOS DE SAÚDE</v>
      </c>
    </row>
    <row r="453" spans="3:12" ht="15">
      <c r="C453" s="133">
        <v>14</v>
      </c>
      <c r="D453" s="129" t="s">
        <v>1331</v>
      </c>
      <c r="E453" s="133">
        <f t="shared" si="6"/>
        <v>2016</v>
      </c>
      <c r="F453" s="129" t="s">
        <v>1352</v>
      </c>
      <c r="G453" s="134" t="s">
        <v>1032</v>
      </c>
      <c r="H453" s="130" t="s">
        <v>1353</v>
      </c>
      <c r="I453" s="140" t="s">
        <v>695</v>
      </c>
      <c r="J453" s="138">
        <v>0</v>
      </c>
      <c r="K453" s="141">
        <f>'10'!D20</f>
        <v>0</v>
      </c>
      <c r="L453" s="175" t="str">
        <f>'10'!$B$6</f>
        <v>10 APLICAÇÃO EM SERVIÇOS PÚBLICOS DE SAÚDE</v>
      </c>
    </row>
    <row r="454" spans="3:12" ht="15">
      <c r="C454" s="133">
        <v>14</v>
      </c>
      <c r="D454" s="129" t="s">
        <v>1331</v>
      </c>
      <c r="E454" s="133">
        <f t="shared" si="6"/>
        <v>2016</v>
      </c>
      <c r="F454" s="129" t="s">
        <v>1354</v>
      </c>
      <c r="G454" s="134" t="s">
        <v>1035</v>
      </c>
      <c r="H454" s="130" t="s">
        <v>1355</v>
      </c>
      <c r="I454" s="140" t="s">
        <v>695</v>
      </c>
      <c r="J454" s="138">
        <f>'10'!D714</f>
        <v>0</v>
      </c>
      <c r="K454" s="141">
        <f>'10'!D21</f>
        <v>3004665.8</v>
      </c>
      <c r="L454" s="175" t="str">
        <f>'10'!$B$6</f>
        <v>10 APLICAÇÃO EM SERVIÇOS PÚBLICOS DE SAÚDE</v>
      </c>
    </row>
    <row r="455" spans="3:12" ht="15">
      <c r="C455" s="133">
        <v>14</v>
      </c>
      <c r="D455" s="129" t="s">
        <v>1331</v>
      </c>
      <c r="E455" s="133">
        <f aca="true" t="shared" si="7" ref="E455:E516">E454</f>
        <v>2016</v>
      </c>
      <c r="F455" s="129" t="s">
        <v>1356</v>
      </c>
      <c r="G455" s="134" t="s">
        <v>1357</v>
      </c>
      <c r="H455" s="130" t="s">
        <v>1358</v>
      </c>
      <c r="I455" s="140" t="s">
        <v>695</v>
      </c>
      <c r="J455" s="138">
        <f>'10'!D715</f>
        <v>0</v>
      </c>
      <c r="K455" s="141">
        <f>'10'!D22</f>
        <v>3004665.8</v>
      </c>
      <c r="L455" s="175" t="str">
        <f>'10'!$B$6</f>
        <v>10 APLICAÇÃO EM SERVIÇOS PÚBLICOS DE SAÚDE</v>
      </c>
    </row>
    <row r="456" spans="3:12" ht="15">
      <c r="C456" s="133">
        <v>14</v>
      </c>
      <c r="D456" s="129" t="s">
        <v>1331</v>
      </c>
      <c r="E456" s="133">
        <f t="shared" si="7"/>
        <v>2016</v>
      </c>
      <c r="F456" s="129" t="s">
        <v>1359</v>
      </c>
      <c r="G456" s="134" t="s">
        <v>1360</v>
      </c>
      <c r="H456" s="130" t="s">
        <v>433</v>
      </c>
      <c r="I456" s="140" t="s">
        <v>695</v>
      </c>
      <c r="J456" s="138">
        <f>'10'!D716</f>
        <v>0</v>
      </c>
      <c r="K456" s="141">
        <f>'10'!D23</f>
        <v>0</v>
      </c>
      <c r="L456" s="175" t="str">
        <f>'10'!$B$6</f>
        <v>10 APLICAÇÃO EM SERVIÇOS PÚBLICOS DE SAÚDE</v>
      </c>
    </row>
    <row r="457" spans="3:12" ht="15">
      <c r="C457" s="133">
        <v>14</v>
      </c>
      <c r="D457" s="129" t="s">
        <v>1331</v>
      </c>
      <c r="E457" s="133">
        <f t="shared" si="7"/>
        <v>2016</v>
      </c>
      <c r="F457" s="129" t="s">
        <v>1361</v>
      </c>
      <c r="G457" s="134" t="s">
        <v>1362</v>
      </c>
      <c r="H457" s="130" t="s">
        <v>1363</v>
      </c>
      <c r="I457" s="140" t="s">
        <v>695</v>
      </c>
      <c r="J457" s="138">
        <f>'10'!D717</f>
        <v>0</v>
      </c>
      <c r="K457" s="141">
        <f>'10'!D24</f>
        <v>0</v>
      </c>
      <c r="L457" s="175" t="str">
        <f>'10'!$B$6</f>
        <v>10 APLICAÇÃO EM SERVIÇOS PÚBLICOS DE SAÚDE</v>
      </c>
    </row>
    <row r="458" spans="3:12" ht="15">
      <c r="C458" s="133">
        <v>14</v>
      </c>
      <c r="D458" s="129" t="s">
        <v>1331</v>
      </c>
      <c r="E458" s="133">
        <f t="shared" si="7"/>
        <v>2016</v>
      </c>
      <c r="F458" s="129" t="s">
        <v>1364</v>
      </c>
      <c r="G458" s="134" t="s">
        <v>1038</v>
      </c>
      <c r="H458" s="130" t="s">
        <v>1365</v>
      </c>
      <c r="I458" s="140" t="s">
        <v>695</v>
      </c>
      <c r="J458" s="138">
        <v>0</v>
      </c>
      <c r="K458" s="129">
        <v>0</v>
      </c>
      <c r="L458" s="175" t="str">
        <f>'10'!$B$6</f>
        <v>10 APLICAÇÃO EM SERVIÇOS PÚBLICOS DE SAÚDE</v>
      </c>
    </row>
    <row r="459" spans="3:12" ht="15">
      <c r="C459" s="133">
        <v>14</v>
      </c>
      <c r="D459" s="129" t="s">
        <v>1331</v>
      </c>
      <c r="E459" s="133">
        <f t="shared" si="7"/>
        <v>2016</v>
      </c>
      <c r="F459" s="129" t="s">
        <v>1366</v>
      </c>
      <c r="G459" s="134" t="s">
        <v>1041</v>
      </c>
      <c r="H459" s="130" t="s">
        <v>1367</v>
      </c>
      <c r="I459" s="140" t="s">
        <v>695</v>
      </c>
      <c r="J459" s="138">
        <f>'10'!D718</f>
        <v>0</v>
      </c>
      <c r="K459" s="141">
        <f>'10'!D25</f>
        <v>0</v>
      </c>
      <c r="L459" s="175" t="str">
        <f>'10'!$B$6</f>
        <v>10 APLICAÇÃO EM SERVIÇOS PÚBLICOS DE SAÚDE</v>
      </c>
    </row>
    <row r="460" spans="3:12" ht="15">
      <c r="C460" s="133">
        <v>14</v>
      </c>
      <c r="D460" s="129" t="s">
        <v>1331</v>
      </c>
      <c r="E460" s="133">
        <f t="shared" si="7"/>
        <v>2016</v>
      </c>
      <c r="F460" s="129" t="s">
        <v>1368</v>
      </c>
      <c r="G460" s="134" t="s">
        <v>1241</v>
      </c>
      <c r="H460" s="130" t="s">
        <v>1369</v>
      </c>
      <c r="I460" s="140" t="s">
        <v>695</v>
      </c>
      <c r="J460" s="138">
        <v>0</v>
      </c>
      <c r="K460" s="141">
        <f>'10'!D26</f>
        <v>25165.69</v>
      </c>
      <c r="L460" s="175" t="str">
        <f>'10'!$B$6</f>
        <v>10 APLICAÇÃO EM SERVIÇOS PÚBLICOS DE SAÚDE</v>
      </c>
    </row>
    <row r="461" spans="3:12" ht="15">
      <c r="C461" s="133">
        <v>14</v>
      </c>
      <c r="D461" s="129" t="s">
        <v>1331</v>
      </c>
      <c r="E461" s="133">
        <f t="shared" si="7"/>
        <v>2016</v>
      </c>
      <c r="F461" s="129" t="s">
        <v>1370</v>
      </c>
      <c r="G461" s="134" t="s">
        <v>1063</v>
      </c>
      <c r="H461" s="130" t="s">
        <v>1861</v>
      </c>
      <c r="I461" s="140" t="s">
        <v>695</v>
      </c>
      <c r="J461" s="138">
        <f>'10'!D719</f>
        <v>0</v>
      </c>
      <c r="K461" s="141">
        <f>'10'!D27</f>
        <v>3921284.7399999998</v>
      </c>
      <c r="L461" s="175" t="str">
        <f>'10'!$B$6</f>
        <v>10 APLICAÇÃO EM SERVIÇOS PÚBLICOS DE SAÚDE</v>
      </c>
    </row>
    <row r="462" spans="3:12" ht="15">
      <c r="C462" s="133">
        <v>14</v>
      </c>
      <c r="D462" s="129" t="s">
        <v>1331</v>
      </c>
      <c r="E462" s="133">
        <f t="shared" si="7"/>
        <v>2016</v>
      </c>
      <c r="F462" s="129" t="s">
        <v>1372</v>
      </c>
      <c r="G462" s="134" t="s">
        <v>1065</v>
      </c>
      <c r="H462" s="130" t="s">
        <v>1373</v>
      </c>
      <c r="I462" s="140" t="s">
        <v>695</v>
      </c>
      <c r="J462" s="138">
        <v>0</v>
      </c>
      <c r="K462" s="129">
        <v>0</v>
      </c>
      <c r="L462" s="175" t="str">
        <f>'10'!$B$6</f>
        <v>10 APLICAÇÃO EM SERVIÇOS PÚBLICOS DE SAÚDE</v>
      </c>
    </row>
    <row r="463" spans="3:12" ht="15">
      <c r="C463" s="133">
        <v>14</v>
      </c>
      <c r="D463" s="129" t="s">
        <v>1331</v>
      </c>
      <c r="E463" s="133">
        <f t="shared" si="7"/>
        <v>2016</v>
      </c>
      <c r="F463" s="129" t="s">
        <v>1374</v>
      </c>
      <c r="G463" s="134" t="s">
        <v>1068</v>
      </c>
      <c r="H463" s="130" t="s">
        <v>1375</v>
      </c>
      <c r="I463" s="140" t="s">
        <v>695</v>
      </c>
      <c r="J463" s="138">
        <v>0</v>
      </c>
      <c r="K463" s="129">
        <v>0</v>
      </c>
      <c r="L463" s="175" t="str">
        <f>'10'!$B$6</f>
        <v>10 APLICAÇÃO EM SERVIÇOS PÚBLICOS DE SAÚDE</v>
      </c>
    </row>
    <row r="464" spans="3:12" ht="15">
      <c r="C464" s="133">
        <v>17</v>
      </c>
      <c r="D464" s="129" t="s">
        <v>1376</v>
      </c>
      <c r="E464" s="133">
        <f t="shared" si="7"/>
        <v>2016</v>
      </c>
      <c r="F464" s="129" t="s">
        <v>1377</v>
      </c>
      <c r="G464" s="134" t="s">
        <v>934</v>
      </c>
      <c r="H464" s="130" t="s">
        <v>1378</v>
      </c>
      <c r="I464" s="140" t="s">
        <v>695</v>
      </c>
      <c r="J464" s="138">
        <f>'13'!D702</f>
        <v>0</v>
      </c>
      <c r="K464" s="141">
        <f>'13'!D10</f>
        <v>1824000</v>
      </c>
      <c r="L464" s="175" t="str">
        <f>'13'!$B$6</f>
        <v>13 REPASSE DE DUODÉCIMO PARA A CÂMARA MUNICIPAL</v>
      </c>
    </row>
    <row r="465" spans="3:12" ht="15">
      <c r="C465" s="133">
        <v>18</v>
      </c>
      <c r="D465" s="129" t="s">
        <v>1379</v>
      </c>
      <c r="E465" s="133">
        <f t="shared" si="7"/>
        <v>2016</v>
      </c>
      <c r="F465" s="129" t="s">
        <v>1380</v>
      </c>
      <c r="G465" s="134" t="s">
        <v>1063</v>
      </c>
      <c r="H465" s="130" t="s">
        <v>1381</v>
      </c>
      <c r="I465" s="140" t="s">
        <v>695</v>
      </c>
      <c r="J465" s="138">
        <f>'13'!D703</f>
        <v>0</v>
      </c>
      <c r="K465" s="141">
        <f>'13'!D11</f>
        <v>1233515.74</v>
      </c>
      <c r="L465" s="175" t="str">
        <f>'13'!$B$6</f>
        <v>13 REPASSE DE DUODÉCIMO PARA A CÂMARA MUNICIPAL</v>
      </c>
    </row>
    <row r="466" spans="3:12" ht="15">
      <c r="C466" s="133">
        <v>18</v>
      </c>
      <c r="D466" s="129" t="s">
        <v>1379</v>
      </c>
      <c r="E466" s="133">
        <f t="shared" si="7"/>
        <v>2016</v>
      </c>
      <c r="F466" s="129" t="s">
        <v>1382</v>
      </c>
      <c r="G466" s="134" t="s">
        <v>1065</v>
      </c>
      <c r="H466" s="130" t="s">
        <v>1383</v>
      </c>
      <c r="I466" s="140" t="s">
        <v>695</v>
      </c>
      <c r="J466" s="138">
        <f>'13'!D704</f>
        <v>0</v>
      </c>
      <c r="K466" s="141">
        <f>'13'!D12</f>
        <v>0</v>
      </c>
      <c r="L466" s="175" t="str">
        <f>'13'!$B$6</f>
        <v>13 REPASSE DE DUODÉCIMO PARA A CÂMARA MUNICIPAL</v>
      </c>
    </row>
    <row r="467" spans="3:12" ht="15">
      <c r="C467" s="133">
        <v>18</v>
      </c>
      <c r="D467" s="129" t="s">
        <v>1379</v>
      </c>
      <c r="E467" s="133">
        <f t="shared" si="7"/>
        <v>2016</v>
      </c>
      <c r="F467" s="129" t="s">
        <v>1384</v>
      </c>
      <c r="G467" s="134" t="s">
        <v>1068</v>
      </c>
      <c r="H467" s="130" t="s">
        <v>1385</v>
      </c>
      <c r="I467" s="140" t="s">
        <v>695</v>
      </c>
      <c r="J467" s="138">
        <f>'13'!D705</f>
        <v>0</v>
      </c>
      <c r="K467" s="141">
        <f>'13'!D13</f>
        <v>1233515.74</v>
      </c>
      <c r="L467" s="175" t="str">
        <f>'13'!$B$6</f>
        <v>13 REPASSE DE DUODÉCIMO PARA A CÂMARA MUNICIPAL</v>
      </c>
    </row>
    <row r="468" spans="3:12" ht="15">
      <c r="C468" s="133">
        <v>18</v>
      </c>
      <c r="D468" s="129" t="s">
        <v>1379</v>
      </c>
      <c r="E468" s="133">
        <f t="shared" si="7"/>
        <v>2016</v>
      </c>
      <c r="F468" s="129" t="s">
        <v>1386</v>
      </c>
      <c r="G468" s="134" t="s">
        <v>1171</v>
      </c>
      <c r="H468" s="130" t="s">
        <v>1387</v>
      </c>
      <c r="I468" s="140" t="s">
        <v>695</v>
      </c>
      <c r="J468" s="138">
        <v>0</v>
      </c>
      <c r="K468" s="129">
        <v>0</v>
      </c>
      <c r="L468" s="175" t="str">
        <f>'13'!$B$6</f>
        <v>13 REPASSE DE DUODÉCIMO PARA A CÂMARA MUNICIPAL</v>
      </c>
    </row>
    <row r="469" spans="3:12" ht="15">
      <c r="C469" s="133">
        <v>18</v>
      </c>
      <c r="D469" s="129" t="s">
        <v>1379</v>
      </c>
      <c r="E469" s="133">
        <f t="shared" si="7"/>
        <v>2016</v>
      </c>
      <c r="F469" s="129" t="s">
        <v>1388</v>
      </c>
      <c r="G469" s="134" t="s">
        <v>1174</v>
      </c>
      <c r="H469" s="130" t="s">
        <v>1389</v>
      </c>
      <c r="I469" s="140" t="s">
        <v>695</v>
      </c>
      <c r="J469" s="138">
        <v>0</v>
      </c>
      <c r="K469" s="129">
        <v>0</v>
      </c>
      <c r="L469" s="175" t="str">
        <f>'13'!$B$6</f>
        <v>13 REPASSE DE DUODÉCIMO PARA A CÂMARA MUNICIPAL</v>
      </c>
    </row>
    <row r="470" spans="3:12" ht="15">
      <c r="C470" s="133">
        <v>20</v>
      </c>
      <c r="D470" s="129" t="s">
        <v>1390</v>
      </c>
      <c r="E470" s="133">
        <f t="shared" si="7"/>
        <v>2016</v>
      </c>
      <c r="F470" s="129" t="s">
        <v>1391</v>
      </c>
      <c r="G470" s="134" t="s">
        <v>934</v>
      </c>
      <c r="H470" s="130" t="s">
        <v>469</v>
      </c>
      <c r="I470" s="140" t="s">
        <v>695</v>
      </c>
      <c r="J470" s="138">
        <f>'03'!D703</f>
        <v>0</v>
      </c>
      <c r="K470" s="141">
        <f>'03'!D11</f>
        <v>44424000</v>
      </c>
      <c r="L470" s="176" t="str">
        <f>'03'!$B$7</f>
        <v>03 RECEITA ESTIMADA E DESPESA FIXADA</v>
      </c>
    </row>
    <row r="471" spans="3:12" ht="15">
      <c r="C471" s="133">
        <v>20</v>
      </c>
      <c r="D471" s="129" t="s">
        <v>1390</v>
      </c>
      <c r="E471" s="133">
        <f t="shared" si="7"/>
        <v>2016</v>
      </c>
      <c r="F471" s="129" t="s">
        <v>1392</v>
      </c>
      <c r="G471" s="134" t="s">
        <v>1030</v>
      </c>
      <c r="H471" s="130" t="s">
        <v>1954</v>
      </c>
      <c r="I471" s="140" t="s">
        <v>695</v>
      </c>
      <c r="J471" s="138">
        <f>'03'!D716</f>
        <v>0</v>
      </c>
      <c r="K471" s="141">
        <f>'03'!D24</f>
        <v>33583000</v>
      </c>
      <c r="L471" s="176" t="str">
        <f>'03'!$B$7</f>
        <v>03 RECEITA ESTIMADA E DESPESA FIXADA</v>
      </c>
    </row>
    <row r="472" spans="3:12" ht="15">
      <c r="C472" s="133">
        <v>20</v>
      </c>
      <c r="D472" s="129" t="s">
        <v>1390</v>
      </c>
      <c r="E472" s="133">
        <f t="shared" si="7"/>
        <v>2016</v>
      </c>
      <c r="F472" s="129" t="s">
        <v>1393</v>
      </c>
      <c r="G472" s="134" t="s">
        <v>1032</v>
      </c>
      <c r="H472" s="130" t="s">
        <v>1394</v>
      </c>
      <c r="I472" s="140" t="s">
        <v>695</v>
      </c>
      <c r="J472" s="138">
        <f>'03'!D717</f>
        <v>0</v>
      </c>
      <c r="K472" s="141">
        <f>'03'!D25</f>
        <v>9237000</v>
      </c>
      <c r="L472" s="176" t="str">
        <f>'03'!$B$7</f>
        <v>03 RECEITA ESTIMADA E DESPESA FIXADA</v>
      </c>
    </row>
    <row r="473" spans="3:12" ht="15">
      <c r="C473" s="133">
        <v>20</v>
      </c>
      <c r="D473" s="129" t="s">
        <v>1390</v>
      </c>
      <c r="E473" s="133">
        <f t="shared" si="7"/>
        <v>2016</v>
      </c>
      <c r="F473" s="129" t="s">
        <v>1395</v>
      </c>
      <c r="G473" s="134" t="s">
        <v>1035</v>
      </c>
      <c r="H473" s="130" t="s">
        <v>1396</v>
      </c>
      <c r="I473" s="140" t="s">
        <v>695</v>
      </c>
      <c r="J473" s="138">
        <f>'03'!D718</f>
        <v>0</v>
      </c>
      <c r="K473" s="141">
        <f>'03'!D26</f>
        <v>1512000</v>
      </c>
      <c r="L473" s="176" t="str">
        <f>'03'!$B$7</f>
        <v>03 RECEITA ESTIMADA E DESPESA FIXADA</v>
      </c>
    </row>
    <row r="474" spans="3:12" ht="15">
      <c r="C474" s="133">
        <v>20</v>
      </c>
      <c r="D474" s="129" t="s">
        <v>1390</v>
      </c>
      <c r="E474" s="133">
        <f t="shared" si="7"/>
        <v>2016</v>
      </c>
      <c r="F474" s="129" t="s">
        <v>1397</v>
      </c>
      <c r="G474" s="134" t="s">
        <v>1038</v>
      </c>
      <c r="H474" s="130" t="s">
        <v>1398</v>
      </c>
      <c r="I474" s="140" t="s">
        <v>695</v>
      </c>
      <c r="J474" s="138">
        <f>'03'!D719</f>
        <v>0</v>
      </c>
      <c r="K474" s="141">
        <f>'03'!D27</f>
        <v>92000</v>
      </c>
      <c r="L474" s="176" t="str">
        <f>'03'!$B$7</f>
        <v>03 RECEITA ESTIMADA E DESPESA FIXADA</v>
      </c>
    </row>
    <row r="475" spans="3:12" ht="15">
      <c r="C475" s="133">
        <v>26</v>
      </c>
      <c r="D475" s="129" t="s">
        <v>1581</v>
      </c>
      <c r="E475" s="133">
        <f t="shared" si="7"/>
        <v>2016</v>
      </c>
      <c r="F475" s="129" t="s">
        <v>1582</v>
      </c>
      <c r="G475" s="134" t="s">
        <v>937</v>
      </c>
      <c r="H475" s="130" t="str">
        <f>"IPTU Orçado "&amp;BDValores!E475</f>
        <v>IPTU Orçado 2016</v>
      </c>
      <c r="I475" s="140" t="s">
        <v>695</v>
      </c>
      <c r="J475" s="138">
        <f>'03'!D707</f>
        <v>0</v>
      </c>
      <c r="K475" s="141">
        <f>'03'!D15</f>
        <v>200000</v>
      </c>
      <c r="L475" s="176" t="str">
        <f>'03'!$B$7</f>
        <v>03 RECEITA ESTIMADA E DESPESA FIXADA</v>
      </c>
    </row>
    <row r="476" spans="3:12" ht="15">
      <c r="C476" s="133">
        <v>26</v>
      </c>
      <c r="D476" s="129" t="s">
        <v>1581</v>
      </c>
      <c r="E476" s="133">
        <f t="shared" si="7"/>
        <v>2016</v>
      </c>
      <c r="F476" s="129" t="s">
        <v>1583</v>
      </c>
      <c r="G476" s="134" t="s">
        <v>1030</v>
      </c>
      <c r="H476" s="130" t="str">
        <f>"ITBI Orçado "&amp;BDValores!E476</f>
        <v>ITBI Orçado 2016</v>
      </c>
      <c r="I476" s="140" t="s">
        <v>695</v>
      </c>
      <c r="J476" s="138">
        <f>'03'!D708</f>
        <v>0</v>
      </c>
      <c r="K476" s="141">
        <f>'03'!D16</f>
        <v>100000</v>
      </c>
      <c r="L476" s="176" t="str">
        <f>'03'!$B$7</f>
        <v>03 RECEITA ESTIMADA E DESPESA FIXADA</v>
      </c>
    </row>
    <row r="477" spans="3:12" ht="15">
      <c r="C477" s="133">
        <v>26</v>
      </c>
      <c r="D477" s="129" t="s">
        <v>1581</v>
      </c>
      <c r="E477" s="133">
        <f t="shared" si="7"/>
        <v>2016</v>
      </c>
      <c r="F477" s="129" t="s">
        <v>1584</v>
      </c>
      <c r="G477" s="134" t="s">
        <v>1540</v>
      </c>
      <c r="H477" s="130" t="str">
        <f>"ISS Orçado "&amp;BDValores!E477</f>
        <v>ISS Orçado 2016</v>
      </c>
      <c r="I477" s="140" t="s">
        <v>695</v>
      </c>
      <c r="J477" s="138">
        <f>'03'!D709</f>
        <v>0</v>
      </c>
      <c r="K477" s="141">
        <f>'03'!D17</f>
        <v>500000</v>
      </c>
      <c r="L477" s="176" t="str">
        <f>'03'!$B$7</f>
        <v>03 RECEITA ESTIMADA E DESPESA FIXADA</v>
      </c>
    </row>
    <row r="478" spans="3:12" ht="15">
      <c r="C478" s="133">
        <v>26</v>
      </c>
      <c r="D478" s="129" t="s">
        <v>1581</v>
      </c>
      <c r="E478" s="133">
        <f t="shared" si="7"/>
        <v>2016</v>
      </c>
      <c r="F478" s="129" t="s">
        <v>1585</v>
      </c>
      <c r="G478" s="134" t="s">
        <v>1162</v>
      </c>
      <c r="H478" s="130" t="str">
        <f>"IRPF Orçado "&amp;BDValores!E478</f>
        <v>IRPF Orçado 2016</v>
      </c>
      <c r="I478" s="140" t="s">
        <v>695</v>
      </c>
      <c r="J478" s="138">
        <f>'03'!D710</f>
        <v>0</v>
      </c>
      <c r="K478" s="141">
        <f>'03'!D18</f>
        <v>364000</v>
      </c>
      <c r="L478" s="176" t="str">
        <f>'03'!$B$7</f>
        <v>03 RECEITA ESTIMADA E DESPESA FIXADA</v>
      </c>
    </row>
    <row r="479" spans="3:12" ht="15">
      <c r="C479" s="133">
        <v>26</v>
      </c>
      <c r="D479" s="129" t="s">
        <v>1581</v>
      </c>
      <c r="E479" s="133">
        <f t="shared" si="7"/>
        <v>2016</v>
      </c>
      <c r="F479" s="129" t="s">
        <v>1586</v>
      </c>
      <c r="G479" s="134" t="s">
        <v>1514</v>
      </c>
      <c r="H479" s="130" t="str">
        <f>"Taxas Orçadas "&amp;BDValores!E479</f>
        <v>Taxas Orçadas 2016</v>
      </c>
      <c r="I479" s="140" t="s">
        <v>695</v>
      </c>
      <c r="J479" s="138">
        <f>'03'!D711</f>
        <v>0</v>
      </c>
      <c r="K479" s="141">
        <f>'03'!D19</f>
        <v>723600</v>
      </c>
      <c r="L479" s="176" t="str">
        <f>'03'!$B$7</f>
        <v>03 RECEITA ESTIMADA E DESPESA FIXADA</v>
      </c>
    </row>
    <row r="480" spans="3:12" ht="15">
      <c r="C480" s="133">
        <v>26</v>
      </c>
      <c r="D480" s="129" t="s">
        <v>1581</v>
      </c>
      <c r="E480" s="133">
        <f t="shared" si="7"/>
        <v>2016</v>
      </c>
      <c r="F480" s="129" t="s">
        <v>1587</v>
      </c>
      <c r="G480" s="134" t="s">
        <v>1588</v>
      </c>
      <c r="H480" s="130" t="str">
        <f>"Contribuição de Iluminação Pública Orçada "&amp;BDValores!E479</f>
        <v>Contribuição de Iluminação Pública Orçada 2016</v>
      </c>
      <c r="I480" s="140" t="s">
        <v>695</v>
      </c>
      <c r="J480" s="138">
        <f>'03'!D712</f>
        <v>0</v>
      </c>
      <c r="K480" s="141">
        <f>'03'!D20</f>
        <v>100000</v>
      </c>
      <c r="L480" s="176" t="str">
        <f>'03'!$B$7</f>
        <v>03 RECEITA ESTIMADA E DESPESA FIXADA</v>
      </c>
    </row>
    <row r="481" spans="3:12" ht="15">
      <c r="C481" s="133">
        <v>26</v>
      </c>
      <c r="D481" s="129" t="s">
        <v>1581</v>
      </c>
      <c r="E481" s="133">
        <f t="shared" si="7"/>
        <v>2016</v>
      </c>
      <c r="F481" s="129" t="s">
        <v>1589</v>
      </c>
      <c r="G481" s="134" t="s">
        <v>1590</v>
      </c>
      <c r="H481" s="130" t="str">
        <f>'03'!B21</f>
        <v>Dívida Ativa Tributária</v>
      </c>
      <c r="I481" s="140" t="s">
        <v>695</v>
      </c>
      <c r="J481" s="138">
        <f>'03'!D713</f>
        <v>0</v>
      </c>
      <c r="K481" s="141">
        <f>'03'!D21</f>
        <v>330000</v>
      </c>
      <c r="L481" s="176" t="str">
        <f>'03'!$B$7</f>
        <v>03 RECEITA ESTIMADA E DESPESA FIXADA</v>
      </c>
    </row>
    <row r="482" spans="3:12" ht="15">
      <c r="C482" s="133">
        <v>21</v>
      </c>
      <c r="D482" s="129" t="s">
        <v>1399</v>
      </c>
      <c r="E482" s="133">
        <f t="shared" si="7"/>
        <v>2016</v>
      </c>
      <c r="F482" s="129" t="s">
        <v>1400</v>
      </c>
      <c r="G482" s="134" t="s">
        <v>937</v>
      </c>
      <c r="H482" s="130" t="str">
        <f>'05'!C12</f>
        <v>LEGISLATIVA</v>
      </c>
      <c r="I482" s="140" t="s">
        <v>695</v>
      </c>
      <c r="J482" s="138">
        <f>'05'!D704</f>
        <v>0</v>
      </c>
      <c r="K482" s="141">
        <f>'05'!D12</f>
        <v>1290532.36</v>
      </c>
      <c r="L482" s="176" t="str">
        <f>'05'!$B$7</f>
        <v>05 DEMONSTRATIVO DA DESPESA REALIZADA POR FUNÇÕES E SUBFUNÇÕES</v>
      </c>
    </row>
    <row r="483" spans="3:12" ht="15">
      <c r="C483" s="133">
        <v>21</v>
      </c>
      <c r="D483" s="129" t="s">
        <v>1399</v>
      </c>
      <c r="E483" s="133">
        <f t="shared" si="7"/>
        <v>2016</v>
      </c>
      <c r="F483" s="129" t="s">
        <v>1402</v>
      </c>
      <c r="G483" s="134" t="s">
        <v>983</v>
      </c>
      <c r="H483" s="130" t="str">
        <f>'05'!C13</f>
        <v>JUDICIÁRIA</v>
      </c>
      <c r="I483" s="140" t="s">
        <v>695</v>
      </c>
      <c r="J483" s="138">
        <f>'05'!D705</f>
        <v>0</v>
      </c>
      <c r="K483" s="141">
        <f>'05'!D13</f>
        <v>0</v>
      </c>
      <c r="L483" s="176" t="str">
        <f>'05'!$B$7</f>
        <v>05 DEMONSTRATIVO DA DESPESA REALIZADA POR FUNÇÕES E SUBFUNÇÕES</v>
      </c>
    </row>
    <row r="484" spans="3:12" ht="15">
      <c r="C484" s="133">
        <v>21</v>
      </c>
      <c r="D484" s="129" t="s">
        <v>1399</v>
      </c>
      <c r="E484" s="133">
        <f t="shared" si="7"/>
        <v>2016</v>
      </c>
      <c r="F484" s="129" t="s">
        <v>1404</v>
      </c>
      <c r="G484" s="134" t="s">
        <v>1024</v>
      </c>
      <c r="H484" s="130" t="str">
        <f>'05'!C14</f>
        <v>ESSENCIAL À JUSTIÇA</v>
      </c>
      <c r="I484" s="140" t="s">
        <v>695</v>
      </c>
      <c r="J484" s="138">
        <f>'05'!D706</f>
        <v>0</v>
      </c>
      <c r="K484" s="141">
        <f>'05'!D14</f>
        <v>0</v>
      </c>
      <c r="L484" s="176" t="str">
        <f>'05'!$B$7</f>
        <v>05 DEMONSTRATIVO DA DESPESA REALIZADA POR FUNÇÕES E SUBFUNÇÕES</v>
      </c>
    </row>
    <row r="485" spans="3:12" ht="15">
      <c r="C485" s="133">
        <v>21</v>
      </c>
      <c r="D485" s="129" t="s">
        <v>1399</v>
      </c>
      <c r="E485" s="133">
        <f t="shared" si="7"/>
        <v>2016</v>
      </c>
      <c r="F485" s="129" t="s">
        <v>1406</v>
      </c>
      <c r="G485" s="134" t="s">
        <v>1202</v>
      </c>
      <c r="H485" s="130" t="str">
        <f>'05'!C15</f>
        <v>ADMINISTRAÇÃO</v>
      </c>
      <c r="I485" s="140" t="s">
        <v>695</v>
      </c>
      <c r="J485" s="138">
        <f>'05'!D707</f>
        <v>0</v>
      </c>
      <c r="K485" s="141">
        <f>'05'!D15</f>
        <v>4515583.38</v>
      </c>
      <c r="L485" s="176" t="str">
        <f>'05'!$B$7</f>
        <v>05 DEMONSTRATIVO DA DESPESA REALIZADA POR FUNÇÕES E SUBFUNÇÕES</v>
      </c>
    </row>
    <row r="486" spans="3:12" ht="15">
      <c r="C486" s="133">
        <v>21</v>
      </c>
      <c r="D486" s="129" t="s">
        <v>1399</v>
      </c>
      <c r="E486" s="133">
        <f t="shared" si="7"/>
        <v>2016</v>
      </c>
      <c r="F486" s="129" t="s">
        <v>1408</v>
      </c>
      <c r="G486" s="134" t="s">
        <v>1342</v>
      </c>
      <c r="H486" s="130" t="str">
        <f>'05'!C16</f>
        <v>DEFESA NACIONAL</v>
      </c>
      <c r="I486" s="140" t="s">
        <v>695</v>
      </c>
      <c r="J486" s="138">
        <f>'05'!D708</f>
        <v>0</v>
      </c>
      <c r="K486" s="141">
        <f>'05'!D16</f>
        <v>0</v>
      </c>
      <c r="L486" s="176" t="str">
        <f>'05'!$B$7</f>
        <v>05 DEMONSTRATIVO DA DESPESA REALIZADA POR FUNÇÕES E SUBFUNÇÕES</v>
      </c>
    </row>
    <row r="487" spans="3:12" ht="15">
      <c r="C487" s="133">
        <v>21</v>
      </c>
      <c r="D487" s="129" t="s">
        <v>1399</v>
      </c>
      <c r="E487" s="133">
        <f t="shared" si="7"/>
        <v>2016</v>
      </c>
      <c r="F487" s="129" t="s">
        <v>1410</v>
      </c>
      <c r="G487" s="134" t="s">
        <v>1344</v>
      </c>
      <c r="H487" s="130" t="str">
        <f>'05'!C17</f>
        <v>SEGURANÇA PÚBLICA</v>
      </c>
      <c r="I487" s="140" t="s">
        <v>695</v>
      </c>
      <c r="J487" s="138">
        <f>'05'!D709</f>
        <v>0</v>
      </c>
      <c r="K487" s="141">
        <f>'05'!D17</f>
        <v>0</v>
      </c>
      <c r="L487" s="176" t="str">
        <f>'05'!$B$7</f>
        <v>05 DEMONSTRATIVO DA DESPESA REALIZADA POR FUNÇÕES E SUBFUNÇÕES</v>
      </c>
    </row>
    <row r="488" spans="3:12" ht="15">
      <c r="C488" s="133">
        <v>21</v>
      </c>
      <c r="D488" s="129" t="s">
        <v>1399</v>
      </c>
      <c r="E488" s="133">
        <f t="shared" si="7"/>
        <v>2016</v>
      </c>
      <c r="F488" s="129" t="s">
        <v>1412</v>
      </c>
      <c r="G488" s="134" t="s">
        <v>1346</v>
      </c>
      <c r="H488" s="130" t="str">
        <f>'05'!C18</f>
        <v>RELAÇÕES EXTERIORES</v>
      </c>
      <c r="I488" s="140" t="s">
        <v>695</v>
      </c>
      <c r="J488" s="138">
        <f>'05'!D710</f>
        <v>0</v>
      </c>
      <c r="K488" s="141">
        <f>'05'!D18</f>
        <v>0</v>
      </c>
      <c r="L488" s="176" t="str">
        <f>'05'!$B$7</f>
        <v>05 DEMONSTRATIVO DA DESPESA REALIZADA POR FUNÇÕES E SUBFUNÇÕES</v>
      </c>
    </row>
    <row r="489" spans="3:12" ht="15">
      <c r="C489" s="133">
        <v>21</v>
      </c>
      <c r="D489" s="129" t="s">
        <v>1399</v>
      </c>
      <c r="E489" s="133">
        <f t="shared" si="7"/>
        <v>2016</v>
      </c>
      <c r="F489" s="129" t="s">
        <v>1414</v>
      </c>
      <c r="G489" s="134" t="s">
        <v>1415</v>
      </c>
      <c r="H489" s="130" t="str">
        <f>'05'!C19</f>
        <v>ASSISTÊNCIA SOCIAL</v>
      </c>
      <c r="I489" s="140" t="s">
        <v>695</v>
      </c>
      <c r="J489" s="138">
        <f>'05'!D711</f>
        <v>0</v>
      </c>
      <c r="K489" s="141">
        <f>'05'!D19</f>
        <v>977132.08</v>
      </c>
      <c r="L489" s="176" t="str">
        <f>'05'!$B$7</f>
        <v>05 DEMONSTRATIVO DA DESPESA REALIZADA POR FUNÇÕES E SUBFUNÇÕES</v>
      </c>
    </row>
    <row r="490" spans="3:12" ht="15">
      <c r="C490" s="133">
        <v>21</v>
      </c>
      <c r="D490" s="129" t="s">
        <v>1399</v>
      </c>
      <c r="E490" s="133">
        <f t="shared" si="7"/>
        <v>2016</v>
      </c>
      <c r="F490" s="129" t="s">
        <v>1416</v>
      </c>
      <c r="G490" s="134" t="s">
        <v>1417</v>
      </c>
      <c r="H490" s="130" t="str">
        <f>'05'!C20</f>
        <v>PREVIDÊNCIA SOCIAL</v>
      </c>
      <c r="I490" s="140" t="s">
        <v>695</v>
      </c>
      <c r="J490" s="138">
        <f>'05'!D712</f>
        <v>0</v>
      </c>
      <c r="K490" s="141">
        <f>'05'!D20</f>
        <v>60838.05</v>
      </c>
      <c r="L490" s="176" t="str">
        <f>'05'!$B$7</f>
        <v>05 DEMONSTRATIVO DA DESPESA REALIZADA POR FUNÇÕES E SUBFUNÇÕES</v>
      </c>
    </row>
    <row r="491" spans="3:12" ht="15">
      <c r="C491" s="133">
        <v>21</v>
      </c>
      <c r="D491" s="129" t="s">
        <v>1399</v>
      </c>
      <c r="E491" s="133">
        <f t="shared" si="7"/>
        <v>2016</v>
      </c>
      <c r="F491" s="129" t="s">
        <v>1419</v>
      </c>
      <c r="G491" s="134" t="s">
        <v>1420</v>
      </c>
      <c r="H491" s="130" t="str">
        <f>'05'!C21</f>
        <v>SAÚDE</v>
      </c>
      <c r="I491" s="140" t="s">
        <v>695</v>
      </c>
      <c r="J491" s="138">
        <f>'05'!D713</f>
        <v>0</v>
      </c>
      <c r="K491" s="141">
        <f>'05'!D21</f>
        <v>6951116.2299999995</v>
      </c>
      <c r="L491" s="176" t="str">
        <f>'05'!$B$7</f>
        <v>05 DEMONSTRATIVO DA DESPESA REALIZADA POR FUNÇÕES E SUBFUNÇÕES</v>
      </c>
    </row>
    <row r="492" spans="3:12" ht="15">
      <c r="C492" s="133">
        <v>21</v>
      </c>
      <c r="D492" s="129" t="s">
        <v>1399</v>
      </c>
      <c r="E492" s="133">
        <f t="shared" si="7"/>
        <v>2016</v>
      </c>
      <c r="F492" s="129" t="s">
        <v>1421</v>
      </c>
      <c r="G492" s="134" t="s">
        <v>1422</v>
      </c>
      <c r="H492" s="130" t="str">
        <f>'05'!C22</f>
        <v>Atenção Básica</v>
      </c>
      <c r="I492" s="140" t="s">
        <v>695</v>
      </c>
      <c r="J492" s="138">
        <f>'05'!D714</f>
        <v>0</v>
      </c>
      <c r="K492" s="141">
        <f>'05'!D22</f>
        <v>2884092.09</v>
      </c>
      <c r="L492" s="176" t="str">
        <f>'05'!$B$7</f>
        <v>05 DEMONSTRATIVO DA DESPESA REALIZADA POR FUNÇÕES E SUBFUNÇÕES</v>
      </c>
    </row>
    <row r="493" spans="3:12" ht="15">
      <c r="C493" s="133">
        <v>21</v>
      </c>
      <c r="D493" s="129" t="s">
        <v>1399</v>
      </c>
      <c r="E493" s="133">
        <f t="shared" si="7"/>
        <v>2016</v>
      </c>
      <c r="F493" s="129" t="s">
        <v>1423</v>
      </c>
      <c r="G493" s="134" t="s">
        <v>1424</v>
      </c>
      <c r="H493" s="130" t="str">
        <f>'05'!C23</f>
        <v>Assistência Hospitalar e Ambulatorial</v>
      </c>
      <c r="I493" s="140" t="s">
        <v>695</v>
      </c>
      <c r="J493" s="138">
        <f>'05'!D715</f>
        <v>0</v>
      </c>
      <c r="K493" s="141">
        <f>'05'!D23</f>
        <v>2159679.82</v>
      </c>
      <c r="L493" s="176" t="str">
        <f>'05'!$B$7</f>
        <v>05 DEMONSTRATIVO DA DESPESA REALIZADA POR FUNÇÕES E SUBFUNÇÕES</v>
      </c>
    </row>
    <row r="494" spans="3:12" ht="15">
      <c r="C494" s="133">
        <v>21</v>
      </c>
      <c r="D494" s="129" t="s">
        <v>1399</v>
      </c>
      <c r="E494" s="133">
        <f t="shared" si="7"/>
        <v>2016</v>
      </c>
      <c r="F494" s="129" t="s">
        <v>1425</v>
      </c>
      <c r="G494" s="134" t="s">
        <v>1426</v>
      </c>
      <c r="H494" s="130" t="str">
        <f>'05'!C24</f>
        <v>Suporte Profilático e Terapêutico</v>
      </c>
      <c r="I494" s="140" t="s">
        <v>695</v>
      </c>
      <c r="J494" s="138">
        <f>'05'!D716</f>
        <v>0</v>
      </c>
      <c r="K494" s="141">
        <f>'05'!D24</f>
        <v>0</v>
      </c>
      <c r="L494" s="176" t="str">
        <f>'05'!$B$7</f>
        <v>05 DEMONSTRATIVO DA DESPESA REALIZADA POR FUNÇÕES E SUBFUNÇÕES</v>
      </c>
    </row>
    <row r="495" spans="3:12" ht="15">
      <c r="C495" s="133">
        <v>21</v>
      </c>
      <c r="D495" s="129" t="s">
        <v>1399</v>
      </c>
      <c r="E495" s="133">
        <f t="shared" si="7"/>
        <v>2016</v>
      </c>
      <c r="F495" s="129" t="s">
        <v>1427</v>
      </c>
      <c r="G495" s="134" t="s">
        <v>1428</v>
      </c>
      <c r="H495" s="130" t="str">
        <f>'05'!C25</f>
        <v>Vigilância Sanitária</v>
      </c>
      <c r="I495" s="140" t="s">
        <v>695</v>
      </c>
      <c r="J495" s="138">
        <f>'05'!D717</f>
        <v>0</v>
      </c>
      <c r="K495" s="141">
        <f>'05'!D25</f>
        <v>95856.05</v>
      </c>
      <c r="L495" s="176" t="str">
        <f>'05'!$B$7</f>
        <v>05 DEMONSTRATIVO DA DESPESA REALIZADA POR FUNÇÕES E SUBFUNÇÕES</v>
      </c>
    </row>
    <row r="496" spans="3:12" ht="15">
      <c r="C496" s="133">
        <v>21</v>
      </c>
      <c r="D496" s="129" t="s">
        <v>1399</v>
      </c>
      <c r="E496" s="133">
        <f t="shared" si="7"/>
        <v>2016</v>
      </c>
      <c r="F496" s="129" t="s">
        <v>1429</v>
      </c>
      <c r="G496" s="134" t="s">
        <v>1430</v>
      </c>
      <c r="H496" s="130" t="str">
        <f>'05'!C26</f>
        <v>Vigilância Epidemiológica</v>
      </c>
      <c r="I496" s="140" t="s">
        <v>695</v>
      </c>
      <c r="J496" s="138">
        <f>'05'!D718</f>
        <v>0</v>
      </c>
      <c r="K496" s="141">
        <f>'05'!D26</f>
        <v>190291.05</v>
      </c>
      <c r="L496" s="176" t="str">
        <f>'05'!$B$7</f>
        <v>05 DEMONSTRATIVO DA DESPESA REALIZADA POR FUNÇÕES E SUBFUNÇÕES</v>
      </c>
    </row>
    <row r="497" spans="3:12" ht="15">
      <c r="C497" s="133">
        <v>21</v>
      </c>
      <c r="D497" s="129" t="s">
        <v>1399</v>
      </c>
      <c r="E497" s="133">
        <f t="shared" si="7"/>
        <v>2016</v>
      </c>
      <c r="F497" s="129" t="s">
        <v>1431</v>
      </c>
      <c r="G497" s="134" t="s">
        <v>1432</v>
      </c>
      <c r="H497" s="130" t="str">
        <f>'05'!C27</f>
        <v>Alimentação e Nutrição</v>
      </c>
      <c r="I497" s="140" t="s">
        <v>695</v>
      </c>
      <c r="J497" s="138">
        <f>'05'!D719</f>
        <v>0</v>
      </c>
      <c r="K497" s="141">
        <f>'05'!D27</f>
        <v>0</v>
      </c>
      <c r="L497" s="176" t="str">
        <f>'05'!$B$7</f>
        <v>05 DEMONSTRATIVO DA DESPESA REALIZADA POR FUNÇÕES E SUBFUNÇÕES</v>
      </c>
    </row>
    <row r="498" spans="3:12" ht="15">
      <c r="C498" s="133">
        <v>21</v>
      </c>
      <c r="D498" s="129" t="s">
        <v>1399</v>
      </c>
      <c r="E498" s="133">
        <f t="shared" si="7"/>
        <v>2016</v>
      </c>
      <c r="F498" s="129" t="s">
        <v>1433</v>
      </c>
      <c r="G498" s="134" t="s">
        <v>1434</v>
      </c>
      <c r="H498" s="130" t="str">
        <f>'05'!C28</f>
        <v>Demais Subfunções</v>
      </c>
      <c r="I498" s="140" t="s">
        <v>695</v>
      </c>
      <c r="J498" s="138">
        <f>'05'!D720</f>
        <v>0</v>
      </c>
      <c r="K498" s="141">
        <f>'05'!D28</f>
        <v>1621197.22</v>
      </c>
      <c r="L498" s="176" t="str">
        <f>'05'!$B$7</f>
        <v>05 DEMONSTRATIVO DA DESPESA REALIZADA POR FUNÇÕES E SUBFUNÇÕES</v>
      </c>
    </row>
    <row r="499" spans="3:12" ht="15">
      <c r="C499" s="133">
        <v>21</v>
      </c>
      <c r="D499" s="129" t="s">
        <v>1399</v>
      </c>
      <c r="E499" s="133">
        <f t="shared" si="7"/>
        <v>2016</v>
      </c>
      <c r="F499" s="129" t="s">
        <v>1435</v>
      </c>
      <c r="G499" s="134" t="s">
        <v>1436</v>
      </c>
      <c r="H499" s="130" t="str">
        <f>'05'!C29</f>
        <v>TRABALHO</v>
      </c>
      <c r="I499" s="140" t="s">
        <v>695</v>
      </c>
      <c r="J499" s="138">
        <f>'05'!D721</f>
        <v>0</v>
      </c>
      <c r="K499" s="141">
        <f>'05'!D29</f>
        <v>0</v>
      </c>
      <c r="L499" s="176" t="str">
        <f>'05'!$B$7</f>
        <v>05 DEMONSTRATIVO DA DESPESA REALIZADA POR FUNÇÕES E SUBFUNÇÕES</v>
      </c>
    </row>
    <row r="500" spans="3:12" ht="15">
      <c r="C500" s="133">
        <v>21</v>
      </c>
      <c r="D500" s="129" t="s">
        <v>1399</v>
      </c>
      <c r="E500" s="133">
        <f t="shared" si="7"/>
        <v>2016</v>
      </c>
      <c r="F500" s="129" t="s">
        <v>1438</v>
      </c>
      <c r="G500" s="134" t="s">
        <v>1439</v>
      </c>
      <c r="H500" s="130" t="str">
        <f>'05'!C30</f>
        <v>EDUCAÇÃO</v>
      </c>
      <c r="I500" s="140" t="s">
        <v>695</v>
      </c>
      <c r="J500" s="138">
        <f>'05'!D722</f>
        <v>0</v>
      </c>
      <c r="K500" s="141">
        <f>'05'!D30</f>
        <v>20273508.39</v>
      </c>
      <c r="L500" s="176" t="str">
        <f>'05'!$B$7</f>
        <v>05 DEMONSTRATIVO DA DESPESA REALIZADA POR FUNÇÕES E SUBFUNÇÕES</v>
      </c>
    </row>
    <row r="501" spans="3:12" ht="15">
      <c r="C501" s="133">
        <v>21</v>
      </c>
      <c r="D501" s="129" t="s">
        <v>1399</v>
      </c>
      <c r="E501" s="133">
        <f t="shared" si="7"/>
        <v>2016</v>
      </c>
      <c r="F501" s="129" t="s">
        <v>1440</v>
      </c>
      <c r="G501" s="134" t="s">
        <v>1441</v>
      </c>
      <c r="H501" s="130" t="str">
        <f>'05'!C31</f>
        <v>Ensino Fundamental</v>
      </c>
      <c r="I501" s="140" t="s">
        <v>695</v>
      </c>
      <c r="J501" s="138">
        <f>'05'!D723</f>
        <v>0</v>
      </c>
      <c r="K501" s="141">
        <f>'05'!D31</f>
        <v>16803366.39</v>
      </c>
      <c r="L501" s="176" t="str">
        <f>'05'!$B$7</f>
        <v>05 DEMONSTRATIVO DA DESPESA REALIZADA POR FUNÇÕES E SUBFUNÇÕES</v>
      </c>
    </row>
    <row r="502" spans="3:12" ht="15">
      <c r="C502" s="133">
        <v>21</v>
      </c>
      <c r="D502" s="129" t="s">
        <v>1399</v>
      </c>
      <c r="E502" s="133">
        <f t="shared" si="7"/>
        <v>2016</v>
      </c>
      <c r="F502" s="129" t="s">
        <v>1442</v>
      </c>
      <c r="G502" s="134" t="s">
        <v>1443</v>
      </c>
      <c r="H502" s="130" t="str">
        <f>'05'!C32</f>
        <v>Educação Infantil</v>
      </c>
      <c r="I502" s="140" t="s">
        <v>695</v>
      </c>
      <c r="J502" s="138">
        <f>'05'!D724</f>
        <v>0</v>
      </c>
      <c r="K502" s="141">
        <f>'05'!D32</f>
        <v>2429554.33</v>
      </c>
      <c r="L502" s="176" t="str">
        <f>'05'!$B$7</f>
        <v>05 DEMONSTRATIVO DA DESPESA REALIZADA POR FUNÇÕES E SUBFUNÇÕES</v>
      </c>
    </row>
    <row r="503" spans="3:12" ht="15">
      <c r="C503" s="133">
        <v>21</v>
      </c>
      <c r="D503" s="129" t="s">
        <v>1399</v>
      </c>
      <c r="E503" s="133">
        <f t="shared" si="7"/>
        <v>2016</v>
      </c>
      <c r="F503" s="129" t="s">
        <v>1444</v>
      </c>
      <c r="G503" s="134" t="s">
        <v>1445</v>
      </c>
      <c r="H503" s="130" t="str">
        <f>'05'!C33</f>
        <v>Demais Subfunções</v>
      </c>
      <c r="I503" s="140" t="s">
        <v>695</v>
      </c>
      <c r="J503" s="138">
        <f>'05'!D725</f>
        <v>0</v>
      </c>
      <c r="K503" s="141">
        <f>'05'!D33</f>
        <v>1040587.67</v>
      </c>
      <c r="L503" s="176" t="str">
        <f>'05'!$B$7</f>
        <v>05 DEMONSTRATIVO DA DESPESA REALIZADA POR FUNÇÕES E SUBFUNÇÕES</v>
      </c>
    </row>
    <row r="504" spans="3:12" ht="15">
      <c r="C504" s="133">
        <v>21</v>
      </c>
      <c r="D504" s="129" t="s">
        <v>1399</v>
      </c>
      <c r="E504" s="133">
        <f t="shared" si="7"/>
        <v>2016</v>
      </c>
      <c r="F504" s="129" t="s">
        <v>1446</v>
      </c>
      <c r="G504" s="134" t="s">
        <v>1447</v>
      </c>
      <c r="H504" s="130" t="str">
        <f>'05'!C34</f>
        <v>CULTURA</v>
      </c>
      <c r="I504" s="140" t="s">
        <v>695</v>
      </c>
      <c r="J504" s="138">
        <f>'05'!D726</f>
        <v>0</v>
      </c>
      <c r="K504" s="141">
        <f>'05'!D34</f>
        <v>542474</v>
      </c>
      <c r="L504" s="176" t="str">
        <f>'05'!$B$7</f>
        <v>05 DEMONSTRATIVO DA DESPESA REALIZADA POR FUNÇÕES E SUBFUNÇÕES</v>
      </c>
    </row>
    <row r="505" spans="3:12" ht="15">
      <c r="C505" s="133">
        <v>21</v>
      </c>
      <c r="D505" s="129" t="s">
        <v>1399</v>
      </c>
      <c r="E505" s="133">
        <f t="shared" si="7"/>
        <v>2016</v>
      </c>
      <c r="F505" s="129" t="s">
        <v>1449</v>
      </c>
      <c r="G505" s="134" t="s">
        <v>1450</v>
      </c>
      <c r="H505" s="130" t="str">
        <f>'05'!C35</f>
        <v>DIREITOS DA CIDADANIA</v>
      </c>
      <c r="I505" s="140" t="s">
        <v>695</v>
      </c>
      <c r="J505" s="138">
        <f>'05'!D727</f>
        <v>0</v>
      </c>
      <c r="K505" s="141">
        <f>'05'!D35</f>
        <v>0</v>
      </c>
      <c r="L505" s="176" t="str">
        <f>'05'!$B$7</f>
        <v>05 DEMONSTRATIVO DA DESPESA REALIZADA POR FUNÇÕES E SUBFUNÇÕES</v>
      </c>
    </row>
    <row r="506" spans="3:12" ht="15">
      <c r="C506" s="133">
        <v>21</v>
      </c>
      <c r="D506" s="129" t="s">
        <v>1399</v>
      </c>
      <c r="E506" s="133">
        <f t="shared" si="7"/>
        <v>2016</v>
      </c>
      <c r="F506" s="129" t="s">
        <v>1452</v>
      </c>
      <c r="G506" s="134" t="s">
        <v>1453</v>
      </c>
      <c r="H506" s="130" t="str">
        <f>'05'!C36</f>
        <v>URBANISMO</v>
      </c>
      <c r="I506" s="140" t="s">
        <v>695</v>
      </c>
      <c r="J506" s="138">
        <f>'05'!D728</f>
        <v>0</v>
      </c>
      <c r="K506" s="141">
        <f>'05'!D36</f>
        <v>3051572.87</v>
      </c>
      <c r="L506" s="176" t="str">
        <f>'05'!$B$7</f>
        <v>05 DEMONSTRATIVO DA DESPESA REALIZADA POR FUNÇÕES E SUBFUNÇÕES</v>
      </c>
    </row>
    <row r="507" spans="3:12" ht="15">
      <c r="C507" s="133">
        <v>21</v>
      </c>
      <c r="D507" s="129" t="s">
        <v>1399</v>
      </c>
      <c r="E507" s="133">
        <f t="shared" si="7"/>
        <v>2016</v>
      </c>
      <c r="F507" s="129" t="s">
        <v>1455</v>
      </c>
      <c r="G507" s="134" t="s">
        <v>1456</v>
      </c>
      <c r="H507" s="130" t="str">
        <f>'05'!C37</f>
        <v>HABITAÇÃO</v>
      </c>
      <c r="I507" s="140" t="s">
        <v>695</v>
      </c>
      <c r="J507" s="138">
        <f>'05'!D729</f>
        <v>0</v>
      </c>
      <c r="K507" s="141">
        <f>'05'!D37</f>
        <v>0</v>
      </c>
      <c r="L507" s="176" t="str">
        <f>'05'!$B$7</f>
        <v>05 DEMONSTRATIVO DA DESPESA REALIZADA POR FUNÇÕES E SUBFUNÇÕES</v>
      </c>
    </row>
    <row r="508" spans="3:12" ht="15">
      <c r="C508" s="133">
        <v>21</v>
      </c>
      <c r="D508" s="129" t="s">
        <v>1399</v>
      </c>
      <c r="E508" s="133">
        <f t="shared" si="7"/>
        <v>2016</v>
      </c>
      <c r="F508" s="129" t="s">
        <v>1458</v>
      </c>
      <c r="G508" s="134" t="s">
        <v>1459</v>
      </c>
      <c r="H508" s="130" t="str">
        <f>'05'!C38</f>
        <v>SANEAMENTO</v>
      </c>
      <c r="I508" s="140" t="s">
        <v>695</v>
      </c>
      <c r="J508" s="138">
        <f>'05'!D730</f>
        <v>0</v>
      </c>
      <c r="K508" s="141">
        <f>'05'!D38</f>
        <v>1187328.04</v>
      </c>
      <c r="L508" s="176" t="str">
        <f>'05'!$B$7</f>
        <v>05 DEMONSTRATIVO DA DESPESA REALIZADA POR FUNÇÕES E SUBFUNÇÕES</v>
      </c>
    </row>
    <row r="509" spans="3:12" ht="15">
      <c r="C509" s="133">
        <v>21</v>
      </c>
      <c r="D509" s="129" t="s">
        <v>1399</v>
      </c>
      <c r="E509" s="133">
        <f t="shared" si="7"/>
        <v>2016</v>
      </c>
      <c r="F509" s="129" t="s">
        <v>1461</v>
      </c>
      <c r="G509" s="134" t="s">
        <v>1462</v>
      </c>
      <c r="H509" s="130" t="str">
        <f>'05'!C39</f>
        <v>GESTÃO AMBIENTAL</v>
      </c>
      <c r="I509" s="140" t="s">
        <v>695</v>
      </c>
      <c r="J509" s="138">
        <f>'05'!D731</f>
        <v>0</v>
      </c>
      <c r="K509" s="141">
        <f>'05'!D39</f>
        <v>0</v>
      </c>
      <c r="L509" s="176" t="str">
        <f>'05'!$B$7</f>
        <v>05 DEMONSTRATIVO DA DESPESA REALIZADA POR FUNÇÕES E SUBFUNÇÕES</v>
      </c>
    </row>
    <row r="510" spans="3:12" ht="15">
      <c r="C510" s="133">
        <v>21</v>
      </c>
      <c r="D510" s="129" t="s">
        <v>1399</v>
      </c>
      <c r="E510" s="133">
        <f t="shared" si="7"/>
        <v>2016</v>
      </c>
      <c r="F510" s="129" t="s">
        <v>1464</v>
      </c>
      <c r="G510" s="134" t="s">
        <v>1465</v>
      </c>
      <c r="H510" s="130" t="str">
        <f>'05'!C40</f>
        <v>CIÊNCIA E TECNOLOGIA</v>
      </c>
      <c r="I510" s="140" t="s">
        <v>695</v>
      </c>
      <c r="J510" s="138">
        <f>'05'!D732</f>
        <v>0</v>
      </c>
      <c r="K510" s="141">
        <f>'05'!D40</f>
        <v>0</v>
      </c>
      <c r="L510" s="176" t="str">
        <f>'05'!$B$7</f>
        <v>05 DEMONSTRATIVO DA DESPESA REALIZADA POR FUNÇÕES E SUBFUNÇÕES</v>
      </c>
    </row>
    <row r="511" spans="3:12" ht="15">
      <c r="C511" s="133">
        <v>21</v>
      </c>
      <c r="D511" s="129" t="s">
        <v>1399</v>
      </c>
      <c r="E511" s="133">
        <f t="shared" si="7"/>
        <v>2016</v>
      </c>
      <c r="F511" s="129" t="s">
        <v>1467</v>
      </c>
      <c r="G511" s="134" t="s">
        <v>1468</v>
      </c>
      <c r="H511" s="130" t="str">
        <f>'05'!C41</f>
        <v>AGRICULTURA</v>
      </c>
      <c r="I511" s="140" t="s">
        <v>695</v>
      </c>
      <c r="J511" s="138">
        <f>'05'!D733</f>
        <v>0</v>
      </c>
      <c r="K511" s="141">
        <f>'05'!D41</f>
        <v>45070</v>
      </c>
      <c r="L511" s="176" t="str">
        <f>'05'!$B$7</f>
        <v>05 DEMONSTRATIVO DA DESPESA REALIZADA POR FUNÇÕES E SUBFUNÇÕES</v>
      </c>
    </row>
    <row r="512" spans="3:12" ht="15">
      <c r="C512" s="133">
        <v>21</v>
      </c>
      <c r="D512" s="129" t="s">
        <v>1399</v>
      </c>
      <c r="E512" s="133">
        <f t="shared" si="7"/>
        <v>2016</v>
      </c>
      <c r="F512" s="129" t="s">
        <v>1470</v>
      </c>
      <c r="G512" s="134" t="s">
        <v>1471</v>
      </c>
      <c r="H512" s="130" t="str">
        <f>'05'!C42</f>
        <v>ORGANIZAÇÃO AGRÁRIA</v>
      </c>
      <c r="I512" s="140" t="s">
        <v>695</v>
      </c>
      <c r="J512" s="138">
        <f>'05'!D734</f>
        <v>0</v>
      </c>
      <c r="K512" s="141">
        <f>'05'!D42</f>
        <v>0</v>
      </c>
      <c r="L512" s="176" t="str">
        <f>'05'!$B$7</f>
        <v>05 DEMONSTRATIVO DA DESPESA REALIZADA POR FUNÇÕES E SUBFUNÇÕES</v>
      </c>
    </row>
    <row r="513" spans="3:12" ht="15">
      <c r="C513" s="133">
        <v>21</v>
      </c>
      <c r="D513" s="129" t="s">
        <v>1399</v>
      </c>
      <c r="E513" s="133">
        <f t="shared" si="7"/>
        <v>2016</v>
      </c>
      <c r="F513" s="129" t="s">
        <v>1473</v>
      </c>
      <c r="G513" s="134" t="s">
        <v>1474</v>
      </c>
      <c r="H513" s="130" t="str">
        <f>'05'!C43</f>
        <v>INDÚSTRIA</v>
      </c>
      <c r="I513" s="140" t="s">
        <v>695</v>
      </c>
      <c r="J513" s="138">
        <f>'05'!D735</f>
        <v>0</v>
      </c>
      <c r="K513" s="141">
        <f>'05'!D43</f>
        <v>0</v>
      </c>
      <c r="L513" s="176" t="str">
        <f>'05'!$B$7</f>
        <v>05 DEMONSTRATIVO DA DESPESA REALIZADA POR FUNÇÕES E SUBFUNÇÕES</v>
      </c>
    </row>
    <row r="514" spans="3:12" ht="15">
      <c r="C514" s="133">
        <v>21</v>
      </c>
      <c r="D514" s="129" t="s">
        <v>1399</v>
      </c>
      <c r="E514" s="133">
        <f t="shared" si="7"/>
        <v>2016</v>
      </c>
      <c r="F514" s="129" t="s">
        <v>1476</v>
      </c>
      <c r="G514" s="134" t="s">
        <v>1477</v>
      </c>
      <c r="H514" s="130" t="str">
        <f>'05'!C44</f>
        <v>COMÉRCIO E SERVIÇOS</v>
      </c>
      <c r="I514" s="140" t="s">
        <v>695</v>
      </c>
      <c r="J514" s="138">
        <f>'05'!D736</f>
        <v>0</v>
      </c>
      <c r="K514" s="141">
        <f>'05'!D44</f>
        <v>0</v>
      </c>
      <c r="L514" s="176" t="str">
        <f>'05'!$B$7</f>
        <v>05 DEMONSTRATIVO DA DESPESA REALIZADA POR FUNÇÕES E SUBFUNÇÕES</v>
      </c>
    </row>
    <row r="515" spans="3:12" ht="15">
      <c r="C515" s="133">
        <v>21</v>
      </c>
      <c r="D515" s="129" t="s">
        <v>1399</v>
      </c>
      <c r="E515" s="133">
        <f t="shared" si="7"/>
        <v>2016</v>
      </c>
      <c r="F515" s="129" t="s">
        <v>1479</v>
      </c>
      <c r="G515" s="134" t="s">
        <v>1480</v>
      </c>
      <c r="H515" s="130" t="str">
        <f>'05'!C45</f>
        <v>COMUNICAÇÕES</v>
      </c>
      <c r="I515" s="140" t="s">
        <v>695</v>
      </c>
      <c r="J515" s="138">
        <f>'05'!D737</f>
        <v>0</v>
      </c>
      <c r="K515" s="141">
        <f>'05'!D45</f>
        <v>0</v>
      </c>
      <c r="L515" s="176" t="str">
        <f>'05'!$B$7</f>
        <v>05 DEMONSTRATIVO DA DESPESA REALIZADA POR FUNÇÕES E SUBFUNÇÕES</v>
      </c>
    </row>
    <row r="516" spans="3:12" ht="15">
      <c r="C516" s="133">
        <v>21</v>
      </c>
      <c r="D516" s="129" t="s">
        <v>1399</v>
      </c>
      <c r="E516" s="133">
        <f t="shared" si="7"/>
        <v>2016</v>
      </c>
      <c r="F516" s="129" t="s">
        <v>1482</v>
      </c>
      <c r="G516" s="134" t="s">
        <v>1483</v>
      </c>
      <c r="H516" s="130" t="str">
        <f>'05'!C46</f>
        <v>ENERGIA</v>
      </c>
      <c r="I516" s="140" t="s">
        <v>695</v>
      </c>
      <c r="J516" s="138">
        <f>'05'!D738</f>
        <v>0</v>
      </c>
      <c r="K516" s="141">
        <f>'05'!D46</f>
        <v>140595.96</v>
      </c>
      <c r="L516" s="176" t="str">
        <f>'05'!$B$7</f>
        <v>05 DEMONSTRATIVO DA DESPESA REALIZADA POR FUNÇÕES E SUBFUNÇÕES</v>
      </c>
    </row>
    <row r="517" spans="3:12" ht="15">
      <c r="C517" s="133">
        <v>21</v>
      </c>
      <c r="D517" s="129" t="s">
        <v>1399</v>
      </c>
      <c r="E517" s="133">
        <f aca="true" t="shared" si="8" ref="E517:E580">E516</f>
        <v>2016</v>
      </c>
      <c r="F517" s="129" t="s">
        <v>1485</v>
      </c>
      <c r="G517" s="134" t="s">
        <v>1486</v>
      </c>
      <c r="H517" s="130" t="str">
        <f>'05'!C47</f>
        <v>TRANSPORTE</v>
      </c>
      <c r="I517" s="140" t="s">
        <v>695</v>
      </c>
      <c r="J517" s="138">
        <f>'05'!D739</f>
        <v>0</v>
      </c>
      <c r="K517" s="141">
        <f>'05'!D47</f>
        <v>14948.75</v>
      </c>
      <c r="L517" s="176" t="str">
        <f>'05'!$B$7</f>
        <v>05 DEMONSTRATIVO DA DESPESA REALIZADA POR FUNÇÕES E SUBFUNÇÕES</v>
      </c>
    </row>
    <row r="518" spans="3:12" ht="15">
      <c r="C518" s="133">
        <v>21</v>
      </c>
      <c r="D518" s="129" t="s">
        <v>1399</v>
      </c>
      <c r="E518" s="133">
        <f t="shared" si="8"/>
        <v>2016</v>
      </c>
      <c r="F518" s="129" t="s">
        <v>1488</v>
      </c>
      <c r="G518" s="134" t="s">
        <v>1489</v>
      </c>
      <c r="H518" s="130" t="str">
        <f>'05'!C48</f>
        <v>DESPORTO E LAZER</v>
      </c>
      <c r="I518" s="140" t="s">
        <v>695</v>
      </c>
      <c r="J518" s="138">
        <f>'05'!D740</f>
        <v>0</v>
      </c>
      <c r="K518" s="141">
        <f>'05'!D48</f>
        <v>0</v>
      </c>
      <c r="L518" s="176" t="str">
        <f>'05'!$B$7</f>
        <v>05 DEMONSTRATIVO DA DESPESA REALIZADA POR FUNÇÕES E SUBFUNÇÕES</v>
      </c>
    </row>
    <row r="519" spans="3:12" ht="15">
      <c r="C519" s="133">
        <v>21</v>
      </c>
      <c r="D519" s="129" t="s">
        <v>1399</v>
      </c>
      <c r="E519" s="133">
        <f t="shared" si="8"/>
        <v>2016</v>
      </c>
      <c r="F519" s="129" t="s">
        <v>1491</v>
      </c>
      <c r="G519" s="134" t="s">
        <v>1492</v>
      </c>
      <c r="H519" s="130" t="str">
        <f>'05'!C49</f>
        <v>ENCARGOS ESPECIAIS</v>
      </c>
      <c r="I519" s="140" t="s">
        <v>695</v>
      </c>
      <c r="J519" s="138">
        <f>'05'!D741</f>
        <v>0</v>
      </c>
      <c r="K519" s="141">
        <f>'05'!D49</f>
        <v>430216.45</v>
      </c>
      <c r="L519" s="176" t="str">
        <f>'05'!$B$7</f>
        <v>05 DEMONSTRATIVO DA DESPESA REALIZADA POR FUNÇÕES E SUBFUNÇÕES</v>
      </c>
    </row>
    <row r="520" spans="3:12" ht="15">
      <c r="C520" s="133">
        <v>21</v>
      </c>
      <c r="D520" s="129" t="s">
        <v>1399</v>
      </c>
      <c r="E520" s="133">
        <f t="shared" si="8"/>
        <v>2016</v>
      </c>
      <c r="F520" s="129" t="s">
        <v>1494</v>
      </c>
      <c r="G520" s="134" t="s">
        <v>1495</v>
      </c>
      <c r="H520" s="130" t="str">
        <f>'05'!C50</f>
        <v>OUTRAS FUNÇÕES</v>
      </c>
      <c r="I520" s="140" t="s">
        <v>695</v>
      </c>
      <c r="J520" s="138">
        <f>'05'!D742</f>
        <v>0</v>
      </c>
      <c r="K520" s="141">
        <f>'05'!D50</f>
        <v>0</v>
      </c>
      <c r="L520" s="176" t="str">
        <f>'05'!$B$7</f>
        <v>05 DEMONSTRATIVO DA DESPESA REALIZADA POR FUNÇÕES E SUBFUNÇÕES</v>
      </c>
    </row>
    <row r="521" spans="3:12" ht="15">
      <c r="C521" s="133">
        <v>21</v>
      </c>
      <c r="D521" s="129" t="s">
        <v>1399</v>
      </c>
      <c r="E521" s="133">
        <f t="shared" si="8"/>
        <v>2016</v>
      </c>
      <c r="F521" s="129" t="s">
        <v>1497</v>
      </c>
      <c r="G521" s="134" t="s">
        <v>937</v>
      </c>
      <c r="H521" s="130" t="s">
        <v>1498</v>
      </c>
      <c r="I521" s="140" t="s">
        <v>695</v>
      </c>
      <c r="J521" s="138">
        <f>'03'!D704</f>
        <v>0</v>
      </c>
      <c r="K521" s="141">
        <f>'03'!D12</f>
        <v>44424000</v>
      </c>
      <c r="L521" s="176" t="str">
        <f>'03'!$B$7</f>
        <v>03 RECEITA ESTIMADA E DESPESA FIXADA</v>
      </c>
    </row>
    <row r="522" spans="3:12" ht="15">
      <c r="C522" s="133">
        <v>22</v>
      </c>
      <c r="D522" s="129" t="s">
        <v>1499</v>
      </c>
      <c r="E522" s="133">
        <f t="shared" si="8"/>
        <v>2016</v>
      </c>
      <c r="F522" s="129" t="s">
        <v>1500</v>
      </c>
      <c r="G522" s="134" t="s">
        <v>1030</v>
      </c>
      <c r="H522" s="130" t="s">
        <v>1953</v>
      </c>
      <c r="I522" s="140" t="s">
        <v>695</v>
      </c>
      <c r="J522" s="138">
        <f>'03'!D715</f>
        <v>0</v>
      </c>
      <c r="K522" s="141">
        <f>'03'!D29</f>
        <v>39480916.56</v>
      </c>
      <c r="L522" s="176" t="str">
        <f>'03'!$B$7</f>
        <v>03 RECEITA ESTIMADA E DESPESA FIXADA</v>
      </c>
    </row>
    <row r="523" spans="3:12" ht="15">
      <c r="C523" s="133">
        <v>22</v>
      </c>
      <c r="D523" s="129" t="s">
        <v>1499</v>
      </c>
      <c r="E523" s="133">
        <f t="shared" si="8"/>
        <v>2016</v>
      </c>
      <c r="F523" s="129" t="s">
        <v>1501</v>
      </c>
      <c r="G523" s="134" t="s">
        <v>1065</v>
      </c>
      <c r="H523" s="130" t="s">
        <v>415</v>
      </c>
      <c r="I523" s="140" t="s">
        <v>695</v>
      </c>
      <c r="J523" s="138">
        <f>'03'!D721</f>
        <v>0</v>
      </c>
      <c r="K523" s="141">
        <f>'03'!D31</f>
        <v>12898426.08</v>
      </c>
      <c r="L523" s="176" t="str">
        <f>'03'!$B$7</f>
        <v>03 RECEITA ESTIMADA E DESPESA FIXADA</v>
      </c>
    </row>
    <row r="524" spans="3:12" ht="15">
      <c r="C524" s="133">
        <v>30</v>
      </c>
      <c r="D524" s="129" t="s">
        <v>1502</v>
      </c>
      <c r="E524" s="133">
        <f t="shared" si="8"/>
        <v>2016</v>
      </c>
      <c r="F524" s="129" t="s">
        <v>1503</v>
      </c>
      <c r="G524" s="134" t="s">
        <v>937</v>
      </c>
      <c r="H524" s="130" t="s">
        <v>1504</v>
      </c>
      <c r="I524" s="140" t="s">
        <v>695</v>
      </c>
      <c r="J524" s="138">
        <f>'11'!D705</f>
        <v>0</v>
      </c>
      <c r="K524" s="141">
        <f>'11'!D11</f>
        <v>2365343.12</v>
      </c>
      <c r="L524" s="176" t="str">
        <f>'11'!$B$6</f>
        <v>11 INFORMAÇÕES DIVERSAS ACERCA DO ATIVO, DO PASSIVO E DA DÍVIDA ATIVA</v>
      </c>
    </row>
    <row r="525" spans="3:12" ht="15">
      <c r="C525" s="133">
        <v>29</v>
      </c>
      <c r="D525" s="129" t="s">
        <v>1505</v>
      </c>
      <c r="E525" s="133">
        <f t="shared" si="8"/>
        <v>2016</v>
      </c>
      <c r="F525" s="129" t="s">
        <v>1506</v>
      </c>
      <c r="G525" s="134" t="s">
        <v>937</v>
      </c>
      <c r="H525" s="130" t="s">
        <v>468</v>
      </c>
      <c r="I525" s="140" t="s">
        <v>695</v>
      </c>
      <c r="J525" s="138">
        <f>'11'!D706</f>
        <v>0</v>
      </c>
      <c r="K525" s="141">
        <f>'11'!D12</f>
        <v>2280761.06</v>
      </c>
      <c r="L525" s="176" t="str">
        <f>'11'!$B$6</f>
        <v>11 INFORMAÇÕES DIVERSAS ACERCA DO ATIVO, DO PASSIVO E DA DÍVIDA ATIVA</v>
      </c>
    </row>
    <row r="526" spans="3:12" ht="15">
      <c r="C526" s="133">
        <v>29</v>
      </c>
      <c r="D526" s="129" t="s">
        <v>1505</v>
      </c>
      <c r="E526" s="133">
        <f t="shared" si="8"/>
        <v>2016</v>
      </c>
      <c r="F526" s="129" t="s">
        <v>1507</v>
      </c>
      <c r="G526" s="134" t="s">
        <v>1162</v>
      </c>
      <c r="H526" s="130" t="s">
        <v>1508</v>
      </c>
      <c r="I526" s="140" t="s">
        <v>695</v>
      </c>
      <c r="J526" s="138">
        <f>'11'!D707</f>
        <v>0</v>
      </c>
      <c r="K526" s="141">
        <f>'11'!D14</f>
        <v>4597523.14</v>
      </c>
      <c r="L526" s="176" t="str">
        <f>'11'!$B$6</f>
        <v>11 INFORMAÇÕES DIVERSAS ACERCA DO ATIVO, DO PASSIVO E DA DÍVIDA ATIVA</v>
      </c>
    </row>
    <row r="527" spans="3:12" ht="15">
      <c r="C527" s="133">
        <v>30</v>
      </c>
      <c r="D527" s="129" t="s">
        <v>1502</v>
      </c>
      <c r="E527" s="133">
        <f t="shared" si="8"/>
        <v>2016</v>
      </c>
      <c r="F527" s="129" t="s">
        <v>1509</v>
      </c>
      <c r="G527" s="134" t="s">
        <v>1030</v>
      </c>
      <c r="H527" s="130" t="s">
        <v>1510</v>
      </c>
      <c r="I527" s="140" t="s">
        <v>695</v>
      </c>
      <c r="J527" s="138">
        <f>'11'!D710</f>
        <v>0</v>
      </c>
      <c r="K527" s="141">
        <f>'11'!D17</f>
        <v>0</v>
      </c>
      <c r="L527" s="176" t="str">
        <f>'11'!$B$6</f>
        <v>11 INFORMAÇÕES DIVERSAS ACERCA DO ATIVO, DO PASSIVO E DA DÍVIDA ATIVA</v>
      </c>
    </row>
    <row r="528" spans="3:12" ht="15">
      <c r="C528" s="133">
        <v>29</v>
      </c>
      <c r="D528" s="129" t="s">
        <v>1505</v>
      </c>
      <c r="E528" s="133">
        <f t="shared" si="8"/>
        <v>2016</v>
      </c>
      <c r="F528" s="129" t="s">
        <v>1511</v>
      </c>
      <c r="G528" s="134" t="s">
        <v>1030</v>
      </c>
      <c r="H528" s="130" t="s">
        <v>1512</v>
      </c>
      <c r="I528" s="140" t="s">
        <v>695</v>
      </c>
      <c r="J528" s="138">
        <f>'11'!D711</f>
        <v>0</v>
      </c>
      <c r="K528" s="141">
        <f>'11'!D18</f>
        <v>0</v>
      </c>
      <c r="L528" s="176" t="str">
        <f>'11'!$B$6</f>
        <v>11 INFORMAÇÕES DIVERSAS ACERCA DO ATIVO, DO PASSIVO E DA DÍVIDA ATIVA</v>
      </c>
    </row>
    <row r="529" spans="3:12" ht="15">
      <c r="C529" s="133">
        <v>29</v>
      </c>
      <c r="D529" s="129" t="s">
        <v>1505</v>
      </c>
      <c r="E529" s="133">
        <f t="shared" si="8"/>
        <v>2016</v>
      </c>
      <c r="F529" s="129" t="s">
        <v>1513</v>
      </c>
      <c r="G529" s="134" t="s">
        <v>1514</v>
      </c>
      <c r="H529" s="130" t="s">
        <v>1515</v>
      </c>
      <c r="I529" s="140" t="s">
        <v>695</v>
      </c>
      <c r="J529" s="138">
        <f>'11'!D712</f>
        <v>0</v>
      </c>
      <c r="K529" s="141">
        <f>'11'!D20</f>
        <v>0</v>
      </c>
      <c r="L529" s="176" t="str">
        <f>'11'!$B$6</f>
        <v>11 INFORMAÇÕES DIVERSAS ACERCA DO ATIVO, DO PASSIVO E DA DÍVIDA ATIVA</v>
      </c>
    </row>
    <row r="530" spans="3:12" ht="15">
      <c r="C530" s="133">
        <v>31</v>
      </c>
      <c r="D530" s="129" t="s">
        <v>1516</v>
      </c>
      <c r="E530" s="133">
        <f t="shared" si="8"/>
        <v>2016</v>
      </c>
      <c r="F530" s="129" t="s">
        <v>1517</v>
      </c>
      <c r="G530" s="134" t="s">
        <v>1168</v>
      </c>
      <c r="H530" s="130" t="s">
        <v>1518</v>
      </c>
      <c r="I530" s="140" t="s">
        <v>695</v>
      </c>
      <c r="J530" s="138">
        <f>'11'!D715</f>
        <v>0</v>
      </c>
      <c r="K530" s="141">
        <f>'11'!D23</f>
        <v>1083893.05</v>
      </c>
      <c r="L530" s="176" t="str">
        <f>'11'!$B$6</f>
        <v>11 INFORMAÇÕES DIVERSAS ACERCA DO ATIVO, DO PASSIVO E DA DÍVIDA ATIVA</v>
      </c>
    </row>
    <row r="531" spans="3:12" ht="15">
      <c r="C531" s="133">
        <v>31</v>
      </c>
      <c r="D531" s="129" t="s">
        <v>1516</v>
      </c>
      <c r="E531" s="133">
        <f t="shared" si="8"/>
        <v>2016</v>
      </c>
      <c r="F531" s="129" t="s">
        <v>1519</v>
      </c>
      <c r="G531" s="134" t="s">
        <v>1027</v>
      </c>
      <c r="H531" s="130" t="s">
        <v>1520</v>
      </c>
      <c r="I531" s="140" t="s">
        <v>695</v>
      </c>
      <c r="J531" s="138">
        <f>'11'!D716</f>
        <v>0</v>
      </c>
      <c r="K531" s="141">
        <f>'11'!D24</f>
        <v>0</v>
      </c>
      <c r="L531" s="176" t="str">
        <f>'11'!$B$6</f>
        <v>11 INFORMAÇÕES DIVERSAS ACERCA DO ATIVO, DO PASSIVO E DA DÍVIDA ATIVA</v>
      </c>
    </row>
    <row r="532" spans="3:12" ht="15">
      <c r="C532" s="133">
        <v>31</v>
      </c>
      <c r="D532" s="129" t="s">
        <v>1516</v>
      </c>
      <c r="E532" s="133">
        <f t="shared" si="8"/>
        <v>2016</v>
      </c>
      <c r="F532" s="129" t="s">
        <v>1521</v>
      </c>
      <c r="G532" s="134" t="s">
        <v>937</v>
      </c>
      <c r="H532" s="130" t="s">
        <v>1522</v>
      </c>
      <c r="I532" s="140" t="s">
        <v>695</v>
      </c>
      <c r="J532" s="138">
        <f>'11'!D717</f>
        <v>0</v>
      </c>
      <c r="K532" s="141">
        <f>'11'!D25</f>
        <v>913.22</v>
      </c>
      <c r="L532" s="176" t="str">
        <f>'11'!$B$6</f>
        <v>11 INFORMAÇÕES DIVERSAS ACERCA DO ATIVO, DO PASSIVO E DA DÍVIDA ATIVA</v>
      </c>
    </row>
    <row r="533" spans="3:12" ht="15">
      <c r="C533" s="133">
        <v>31</v>
      </c>
      <c r="D533" s="129" t="s">
        <v>1516</v>
      </c>
      <c r="E533" s="133">
        <f t="shared" si="8"/>
        <v>2016</v>
      </c>
      <c r="F533" s="129" t="s">
        <v>1523</v>
      </c>
      <c r="G533" s="134" t="s">
        <v>1063</v>
      </c>
      <c r="H533" s="130" t="s">
        <v>1524</v>
      </c>
      <c r="I533" s="140" t="s">
        <v>695</v>
      </c>
      <c r="J533" s="138">
        <f>'11'!D718</f>
        <v>0</v>
      </c>
      <c r="K533" s="141">
        <f>'11'!D26</f>
        <v>0</v>
      </c>
      <c r="L533" s="176" t="str">
        <f>'11'!$B$6</f>
        <v>11 INFORMAÇÕES DIVERSAS ACERCA DO ATIVO, DO PASSIVO E DA DÍVIDA ATIVA</v>
      </c>
    </row>
    <row r="534" spans="3:12" ht="15">
      <c r="C534" s="133">
        <v>31</v>
      </c>
      <c r="D534" s="129" t="s">
        <v>1516</v>
      </c>
      <c r="E534" s="133">
        <f t="shared" si="8"/>
        <v>2016</v>
      </c>
      <c r="F534" s="129" t="s">
        <v>1525</v>
      </c>
      <c r="G534" s="134" t="s">
        <v>1162</v>
      </c>
      <c r="H534" s="130" t="s">
        <v>1526</v>
      </c>
      <c r="I534" s="140" t="s">
        <v>695</v>
      </c>
      <c r="J534" s="138">
        <f>'11'!D719</f>
        <v>0</v>
      </c>
      <c r="K534" s="141">
        <f>'11'!D27</f>
        <v>1082979.83</v>
      </c>
      <c r="L534" s="176" t="str">
        <f>'11'!$B$6</f>
        <v>11 INFORMAÇÕES DIVERSAS ACERCA DO ATIVO, DO PASSIVO E DA DÍVIDA ATIVA</v>
      </c>
    </row>
    <row r="535" spans="3:12" ht="15">
      <c r="C535" s="133">
        <v>99</v>
      </c>
      <c r="D535" s="129" t="s">
        <v>124</v>
      </c>
      <c r="E535" s="133">
        <f t="shared" si="8"/>
        <v>2016</v>
      </c>
      <c r="F535" s="129" t="s">
        <v>1545</v>
      </c>
      <c r="G535" s="134" t="s">
        <v>225</v>
      </c>
      <c r="H535" s="130" t="s">
        <v>1546</v>
      </c>
      <c r="I535" s="140" t="s">
        <v>655</v>
      </c>
      <c r="J535" s="133">
        <f>'01'!F701</f>
        <v>0</v>
      </c>
      <c r="K535" s="129" t="str">
        <f>UPPER('01'!F9)</f>
        <v>MM ASSESSORIA CONTÁBIL LTDA</v>
      </c>
      <c r="L535" s="176" t="str">
        <f>'01'!$B$6</f>
        <v>01 DADOS DO RESPONSÁVEL PELO PREENCHIMENTO DESTE APLICATIVO</v>
      </c>
    </row>
    <row r="536" spans="3:12" ht="15">
      <c r="C536" s="133">
        <v>99</v>
      </c>
      <c r="D536" s="129" t="s">
        <v>124</v>
      </c>
      <c r="E536" s="133">
        <f t="shared" si="8"/>
        <v>2016</v>
      </c>
      <c r="F536" s="129" t="s">
        <v>1547</v>
      </c>
      <c r="G536" s="134" t="s">
        <v>226</v>
      </c>
      <c r="H536" s="130" t="s">
        <v>223</v>
      </c>
      <c r="I536" s="140" t="s">
        <v>655</v>
      </c>
      <c r="J536" s="133">
        <f>'01'!F702</f>
        <v>0</v>
      </c>
      <c r="K536" s="129" t="str">
        <f>LOWER('01'!F10)</f>
        <v>mm.assessoriacontabil@hotmail.com</v>
      </c>
      <c r="L536" s="176" t="str">
        <f>'01'!$B$6</f>
        <v>01 DADOS DO RESPONSÁVEL PELO PREENCHIMENTO DESTE APLICATIVO</v>
      </c>
    </row>
    <row r="537" spans="3:12" ht="15">
      <c r="C537" s="133">
        <v>99</v>
      </c>
      <c r="D537" s="129" t="s">
        <v>124</v>
      </c>
      <c r="E537" s="133">
        <f t="shared" si="8"/>
        <v>2016</v>
      </c>
      <c r="F537" s="129" t="s">
        <v>1548</v>
      </c>
      <c r="G537" s="134" t="s">
        <v>227</v>
      </c>
      <c r="H537" s="130" t="s">
        <v>224</v>
      </c>
      <c r="I537" s="140" t="s">
        <v>1549</v>
      </c>
      <c r="J537" s="133">
        <f>'01'!F703</f>
        <v>0</v>
      </c>
      <c r="K537" s="129">
        <f>'01'!F11</f>
        <v>8137214197</v>
      </c>
      <c r="L537" s="176" t="str">
        <f>'01'!$B$6</f>
        <v>01 DADOS DO RESPONSÁVEL PELO PREENCHIMENTO DESTE APLICATIVO</v>
      </c>
    </row>
    <row r="538" spans="3:12" ht="15">
      <c r="C538" s="133">
        <v>99</v>
      </c>
      <c r="D538" s="129" t="s">
        <v>124</v>
      </c>
      <c r="E538" s="133">
        <f t="shared" si="8"/>
        <v>2016</v>
      </c>
      <c r="F538" s="129" t="s">
        <v>1609</v>
      </c>
      <c r="G538" s="134" t="s">
        <v>124</v>
      </c>
      <c r="H538" s="130" t="s">
        <v>1608</v>
      </c>
      <c r="I538" s="140" t="s">
        <v>655</v>
      </c>
      <c r="J538" s="133">
        <f>'01'!F704</f>
        <v>0</v>
      </c>
      <c r="K538" s="129" t="str">
        <f>LOWER('01'!W14)</f>
        <v>http://www.xexeu.pe.gov.br/</v>
      </c>
      <c r="L538" s="176" t="str">
        <f>'01'!$B$6</f>
        <v>01 DADOS DO RESPONSÁVEL PELO PREENCHIMENTO DESTE APLICATIVO</v>
      </c>
    </row>
    <row r="539" spans="3:12" ht="15">
      <c r="C539" s="133" t="s">
        <v>124</v>
      </c>
      <c r="D539" s="129" t="s">
        <v>1550</v>
      </c>
      <c r="E539" s="133">
        <f t="shared" si="8"/>
        <v>2016</v>
      </c>
      <c r="F539" s="129" t="s">
        <v>124</v>
      </c>
      <c r="G539" s="134" t="s">
        <v>124</v>
      </c>
      <c r="H539" s="130" t="s">
        <v>1885</v>
      </c>
      <c r="I539" s="140" t="s">
        <v>695</v>
      </c>
      <c r="J539" s="138">
        <f>'14'!H702</f>
        <v>0</v>
      </c>
      <c r="K539" s="141">
        <f>'14'!H10</f>
        <v>12000</v>
      </c>
      <c r="L539" s="176" t="str">
        <f>'14'!$B$6</f>
        <v>14 SUBSÍDIO FIXADO - PREFEITO</v>
      </c>
    </row>
    <row r="540" spans="3:12" ht="15">
      <c r="C540" s="133" t="s">
        <v>124</v>
      </c>
      <c r="D540" s="129" t="s">
        <v>1550</v>
      </c>
      <c r="E540" s="133">
        <f t="shared" si="8"/>
        <v>2016</v>
      </c>
      <c r="F540" s="129" t="s">
        <v>124</v>
      </c>
      <c r="G540" s="134" t="s">
        <v>124</v>
      </c>
      <c r="H540" s="130" t="s">
        <v>1886</v>
      </c>
      <c r="I540" s="140" t="s">
        <v>695</v>
      </c>
      <c r="J540" s="138">
        <f>'14'!H703</f>
        <v>0</v>
      </c>
      <c r="K540" s="141">
        <f>'14'!H11</f>
        <v>12000</v>
      </c>
      <c r="L540" s="176" t="str">
        <f>'14'!$B$6</f>
        <v>14 SUBSÍDIO FIXADO - PREFEITO</v>
      </c>
    </row>
    <row r="541" spans="3:12" ht="15">
      <c r="C541" s="133" t="s">
        <v>124</v>
      </c>
      <c r="D541" s="129" t="s">
        <v>1550</v>
      </c>
      <c r="E541" s="133">
        <f t="shared" si="8"/>
        <v>2016</v>
      </c>
      <c r="F541" s="129" t="s">
        <v>124</v>
      </c>
      <c r="G541" s="134" t="s">
        <v>124</v>
      </c>
      <c r="H541" s="130" t="s">
        <v>1887</v>
      </c>
      <c r="I541" s="140" t="s">
        <v>695</v>
      </c>
      <c r="J541" s="138">
        <f>'14'!H704</f>
        <v>0</v>
      </c>
      <c r="K541" s="141">
        <f>'14'!H12</f>
        <v>12000</v>
      </c>
      <c r="L541" s="176" t="str">
        <f>'14'!$B$6</f>
        <v>14 SUBSÍDIO FIXADO - PREFEITO</v>
      </c>
    </row>
    <row r="542" spans="3:12" ht="15">
      <c r="C542" s="133" t="s">
        <v>124</v>
      </c>
      <c r="D542" s="129" t="s">
        <v>1550</v>
      </c>
      <c r="E542" s="133">
        <f t="shared" si="8"/>
        <v>2016</v>
      </c>
      <c r="F542" s="129" t="s">
        <v>124</v>
      </c>
      <c r="G542" s="134" t="s">
        <v>124</v>
      </c>
      <c r="H542" s="130" t="s">
        <v>1888</v>
      </c>
      <c r="I542" s="140" t="s">
        <v>695</v>
      </c>
      <c r="J542" s="138">
        <f>'14'!H705</f>
        <v>0</v>
      </c>
      <c r="K542" s="141">
        <f>'14'!H13</f>
        <v>12000</v>
      </c>
      <c r="L542" s="176" t="str">
        <f>'14'!$B$6</f>
        <v>14 SUBSÍDIO FIXADO - PREFEITO</v>
      </c>
    </row>
    <row r="543" spans="3:12" ht="15">
      <c r="C543" s="133" t="s">
        <v>124</v>
      </c>
      <c r="D543" s="129" t="s">
        <v>1550</v>
      </c>
      <c r="E543" s="133">
        <f t="shared" si="8"/>
        <v>2016</v>
      </c>
      <c r="F543" s="129" t="s">
        <v>124</v>
      </c>
      <c r="G543" s="134" t="s">
        <v>124</v>
      </c>
      <c r="H543" s="130" t="s">
        <v>1889</v>
      </c>
      <c r="I543" s="140" t="s">
        <v>695</v>
      </c>
      <c r="J543" s="138">
        <f>'14'!H706</f>
        <v>0</v>
      </c>
      <c r="K543" s="141">
        <f>'14'!H14</f>
        <v>12000</v>
      </c>
      <c r="L543" s="176" t="str">
        <f>'14'!$B$6</f>
        <v>14 SUBSÍDIO FIXADO - PREFEITO</v>
      </c>
    </row>
    <row r="544" spans="3:12" ht="15">
      <c r="C544" s="133" t="s">
        <v>124</v>
      </c>
      <c r="D544" s="129" t="s">
        <v>1550</v>
      </c>
      <c r="E544" s="133">
        <f t="shared" si="8"/>
        <v>2016</v>
      </c>
      <c r="F544" s="129" t="s">
        <v>124</v>
      </c>
      <c r="G544" s="134" t="s">
        <v>124</v>
      </c>
      <c r="H544" s="130" t="s">
        <v>1890</v>
      </c>
      <c r="I544" s="140" t="s">
        <v>695</v>
      </c>
      <c r="J544" s="138">
        <f>'14'!H707</f>
        <v>0</v>
      </c>
      <c r="K544" s="141">
        <f>'14'!H15</f>
        <v>12000</v>
      </c>
      <c r="L544" s="176" t="str">
        <f>'14'!$B$6</f>
        <v>14 SUBSÍDIO FIXADO - PREFEITO</v>
      </c>
    </row>
    <row r="545" spans="3:12" ht="15">
      <c r="C545" s="133" t="s">
        <v>124</v>
      </c>
      <c r="D545" s="129" t="s">
        <v>1550</v>
      </c>
      <c r="E545" s="133">
        <f t="shared" si="8"/>
        <v>2016</v>
      </c>
      <c r="F545" s="129" t="s">
        <v>124</v>
      </c>
      <c r="G545" s="134" t="s">
        <v>124</v>
      </c>
      <c r="H545" s="130" t="s">
        <v>1891</v>
      </c>
      <c r="I545" s="140" t="s">
        <v>695</v>
      </c>
      <c r="J545" s="138">
        <f>'14'!H708</f>
        <v>0</v>
      </c>
      <c r="K545" s="141">
        <f>'14'!H16</f>
        <v>12000</v>
      </c>
      <c r="L545" s="176" t="str">
        <f>'14'!$B$6</f>
        <v>14 SUBSÍDIO FIXADO - PREFEITO</v>
      </c>
    </row>
    <row r="546" spans="3:12" ht="15">
      <c r="C546" s="133" t="s">
        <v>124</v>
      </c>
      <c r="D546" s="129" t="s">
        <v>1550</v>
      </c>
      <c r="E546" s="133">
        <f t="shared" si="8"/>
        <v>2016</v>
      </c>
      <c r="F546" s="129" t="s">
        <v>124</v>
      </c>
      <c r="G546" s="134" t="s">
        <v>124</v>
      </c>
      <c r="H546" s="130" t="s">
        <v>1892</v>
      </c>
      <c r="I546" s="140" t="s">
        <v>695</v>
      </c>
      <c r="J546" s="138">
        <f>'14'!H709</f>
        <v>0</v>
      </c>
      <c r="K546" s="141">
        <f>'14'!H17</f>
        <v>12000</v>
      </c>
      <c r="L546" s="176" t="str">
        <f>'14'!$B$6</f>
        <v>14 SUBSÍDIO FIXADO - PREFEITO</v>
      </c>
    </row>
    <row r="547" spans="3:12" ht="15">
      <c r="C547" s="133" t="s">
        <v>124</v>
      </c>
      <c r="D547" s="129" t="s">
        <v>1550</v>
      </c>
      <c r="E547" s="133">
        <f t="shared" si="8"/>
        <v>2016</v>
      </c>
      <c r="F547" s="129" t="s">
        <v>124</v>
      </c>
      <c r="G547" s="134" t="s">
        <v>124</v>
      </c>
      <c r="H547" s="130" t="s">
        <v>1893</v>
      </c>
      <c r="I547" s="140" t="s">
        <v>695</v>
      </c>
      <c r="J547" s="138">
        <f>'14'!H710</f>
        <v>0</v>
      </c>
      <c r="K547" s="141">
        <f>'14'!H18</f>
        <v>12000</v>
      </c>
      <c r="L547" s="176" t="str">
        <f>'14'!$B$6</f>
        <v>14 SUBSÍDIO FIXADO - PREFEITO</v>
      </c>
    </row>
    <row r="548" spans="3:12" ht="15">
      <c r="C548" s="133" t="s">
        <v>124</v>
      </c>
      <c r="D548" s="129" t="s">
        <v>1550</v>
      </c>
      <c r="E548" s="133">
        <f t="shared" si="8"/>
        <v>2016</v>
      </c>
      <c r="F548" s="129" t="s">
        <v>124</v>
      </c>
      <c r="G548" s="134" t="s">
        <v>124</v>
      </c>
      <c r="H548" s="130" t="s">
        <v>1894</v>
      </c>
      <c r="I548" s="140" t="s">
        <v>695</v>
      </c>
      <c r="J548" s="138">
        <f>'14'!H711</f>
        <v>0</v>
      </c>
      <c r="K548" s="141">
        <f>'14'!H19</f>
        <v>12000</v>
      </c>
      <c r="L548" s="176" t="str">
        <f>'14'!$B$6</f>
        <v>14 SUBSÍDIO FIXADO - PREFEITO</v>
      </c>
    </row>
    <row r="549" spans="3:12" ht="15">
      <c r="C549" s="133" t="s">
        <v>124</v>
      </c>
      <c r="D549" s="129" t="s">
        <v>1550</v>
      </c>
      <c r="E549" s="133">
        <f t="shared" si="8"/>
        <v>2016</v>
      </c>
      <c r="F549" s="129" t="s">
        <v>124</v>
      </c>
      <c r="G549" s="134" t="s">
        <v>124</v>
      </c>
      <c r="H549" s="130" t="s">
        <v>1895</v>
      </c>
      <c r="I549" s="140" t="s">
        <v>695</v>
      </c>
      <c r="J549" s="138">
        <f>'14'!H712</f>
        <v>0</v>
      </c>
      <c r="K549" s="141">
        <f>'14'!H20</f>
        <v>12000</v>
      </c>
      <c r="L549" s="176" t="str">
        <f>'14'!$B$6</f>
        <v>14 SUBSÍDIO FIXADO - PREFEITO</v>
      </c>
    </row>
    <row r="550" spans="3:12" ht="15">
      <c r="C550" s="133" t="s">
        <v>124</v>
      </c>
      <c r="D550" s="129" t="s">
        <v>1550</v>
      </c>
      <c r="E550" s="133">
        <f t="shared" si="8"/>
        <v>2016</v>
      </c>
      <c r="F550" s="129" t="s">
        <v>124</v>
      </c>
      <c r="G550" s="134" t="s">
        <v>124</v>
      </c>
      <c r="H550" s="130" t="s">
        <v>1896</v>
      </c>
      <c r="I550" s="140" t="s">
        <v>695</v>
      </c>
      <c r="J550" s="138">
        <f>'14'!H713</f>
        <v>0</v>
      </c>
      <c r="K550" s="141">
        <f>'14'!H21</f>
        <v>12000</v>
      </c>
      <c r="L550" s="176" t="str">
        <f>'14'!$B$6</f>
        <v>14 SUBSÍDIO FIXADO - PREFEITO</v>
      </c>
    </row>
    <row r="551" spans="3:12" ht="15">
      <c r="C551" s="133" t="s">
        <v>124</v>
      </c>
      <c r="D551" s="129" t="s">
        <v>1550</v>
      </c>
      <c r="E551" s="133">
        <f t="shared" si="8"/>
        <v>2016</v>
      </c>
      <c r="F551" s="129" t="s">
        <v>124</v>
      </c>
      <c r="G551" s="134" t="s">
        <v>124</v>
      </c>
      <c r="H551" s="130" t="s">
        <v>1897</v>
      </c>
      <c r="I551" s="140" t="s">
        <v>695</v>
      </c>
      <c r="J551" s="138">
        <f>'14'!H714</f>
        <v>0</v>
      </c>
      <c r="K551" s="141">
        <f>'14'!H22</f>
        <v>0</v>
      </c>
      <c r="L551" s="176" t="str">
        <f>'14'!$B$6</f>
        <v>14 SUBSÍDIO FIXADO - PREFEITO</v>
      </c>
    </row>
    <row r="552" spans="3:12" ht="15">
      <c r="C552" s="133" t="s">
        <v>124</v>
      </c>
      <c r="D552" s="129" t="s">
        <v>1550</v>
      </c>
      <c r="E552" s="133">
        <f t="shared" si="8"/>
        <v>2016</v>
      </c>
      <c r="F552" s="129" t="s">
        <v>124</v>
      </c>
      <c r="G552" s="134" t="s">
        <v>124</v>
      </c>
      <c r="H552" s="130" t="s">
        <v>1898</v>
      </c>
      <c r="I552" s="140" t="s">
        <v>655</v>
      </c>
      <c r="J552" s="142">
        <v>0</v>
      </c>
      <c r="K552" s="129" t="str">
        <f>'14'!E10&amp;" "&amp;TEXT('14'!F10,"#.##0")&amp;"/"&amp;'14'!G10</f>
        <v>LEI MUNICIPAL N. 232/2012</v>
      </c>
      <c r="L552" s="176" t="str">
        <f>'14'!$B$6</f>
        <v>14 SUBSÍDIO FIXADO - PREFEITO</v>
      </c>
    </row>
    <row r="553" spans="3:12" ht="15">
      <c r="C553" s="133" t="s">
        <v>124</v>
      </c>
      <c r="D553" s="129" t="s">
        <v>1550</v>
      </c>
      <c r="E553" s="133">
        <f t="shared" si="8"/>
        <v>2016</v>
      </c>
      <c r="F553" s="129" t="s">
        <v>124</v>
      </c>
      <c r="G553" s="134" t="s">
        <v>124</v>
      </c>
      <c r="H553" s="130" t="s">
        <v>1899</v>
      </c>
      <c r="I553" s="140" t="s">
        <v>655</v>
      </c>
      <c r="J553" s="142">
        <v>0</v>
      </c>
      <c r="K553" s="129" t="str">
        <f>'14'!E11&amp;" "&amp;TEXT('14'!F11,"#.##0")&amp;"/"&amp;'14'!G11</f>
        <v>LEI MUNICIPAL N. 232/2012</v>
      </c>
      <c r="L553" s="176" t="str">
        <f>'14'!$B$6</f>
        <v>14 SUBSÍDIO FIXADO - PREFEITO</v>
      </c>
    </row>
    <row r="554" spans="3:12" ht="15">
      <c r="C554" s="133" t="s">
        <v>124</v>
      </c>
      <c r="D554" s="129" t="s">
        <v>1550</v>
      </c>
      <c r="E554" s="133">
        <f t="shared" si="8"/>
        <v>2016</v>
      </c>
      <c r="F554" s="129" t="s">
        <v>124</v>
      </c>
      <c r="G554" s="134" t="s">
        <v>124</v>
      </c>
      <c r="H554" s="130" t="s">
        <v>1900</v>
      </c>
      <c r="I554" s="140" t="s">
        <v>655</v>
      </c>
      <c r="J554" s="142">
        <v>0</v>
      </c>
      <c r="K554" s="129" t="str">
        <f>'14'!E12&amp;" "&amp;TEXT('14'!F12,"#.##0")&amp;"/"&amp;'14'!G12</f>
        <v>LEI MUNICIPAL N. 232/2012</v>
      </c>
      <c r="L554" s="176" t="str">
        <f>'14'!$B$6</f>
        <v>14 SUBSÍDIO FIXADO - PREFEITO</v>
      </c>
    </row>
    <row r="555" spans="3:12" ht="15">
      <c r="C555" s="133" t="s">
        <v>124</v>
      </c>
      <c r="D555" s="129" t="s">
        <v>1550</v>
      </c>
      <c r="E555" s="133">
        <f t="shared" si="8"/>
        <v>2016</v>
      </c>
      <c r="F555" s="129" t="s">
        <v>124</v>
      </c>
      <c r="G555" s="134" t="s">
        <v>124</v>
      </c>
      <c r="H555" s="130" t="s">
        <v>1901</v>
      </c>
      <c r="I555" s="140" t="s">
        <v>655</v>
      </c>
      <c r="J555" s="142">
        <v>0</v>
      </c>
      <c r="K555" s="129" t="str">
        <f>'14'!E13&amp;" "&amp;TEXT('14'!F13,"#.##0")&amp;"/"&amp;'14'!G13</f>
        <v>LEI MUNICIPAL N. 232/2012</v>
      </c>
      <c r="L555" s="176" t="str">
        <f>'14'!$B$6</f>
        <v>14 SUBSÍDIO FIXADO - PREFEITO</v>
      </c>
    </row>
    <row r="556" spans="3:12" ht="15">
      <c r="C556" s="133" t="s">
        <v>124</v>
      </c>
      <c r="D556" s="129" t="s">
        <v>1550</v>
      </c>
      <c r="E556" s="133">
        <f t="shared" si="8"/>
        <v>2016</v>
      </c>
      <c r="F556" s="129" t="s">
        <v>124</v>
      </c>
      <c r="G556" s="134" t="s">
        <v>124</v>
      </c>
      <c r="H556" s="130" t="s">
        <v>1902</v>
      </c>
      <c r="I556" s="140" t="s">
        <v>655</v>
      </c>
      <c r="J556" s="142">
        <v>0</v>
      </c>
      <c r="K556" s="129" t="str">
        <f>'14'!E14&amp;" "&amp;TEXT('14'!F14,"#.##0")&amp;"/"&amp;'14'!G14</f>
        <v>LEI MUNICIPAL N. 232/2012</v>
      </c>
      <c r="L556" s="176" t="str">
        <f>'14'!$B$6</f>
        <v>14 SUBSÍDIO FIXADO - PREFEITO</v>
      </c>
    </row>
    <row r="557" spans="3:12" ht="15">
      <c r="C557" s="133" t="s">
        <v>124</v>
      </c>
      <c r="D557" s="129" t="s">
        <v>1550</v>
      </c>
      <c r="E557" s="133">
        <f t="shared" si="8"/>
        <v>2016</v>
      </c>
      <c r="F557" s="129" t="s">
        <v>124</v>
      </c>
      <c r="G557" s="134" t="s">
        <v>124</v>
      </c>
      <c r="H557" s="130" t="s">
        <v>1903</v>
      </c>
      <c r="I557" s="140" t="s">
        <v>655</v>
      </c>
      <c r="J557" s="142">
        <v>0</v>
      </c>
      <c r="K557" s="129" t="str">
        <f>'14'!E15&amp;" "&amp;TEXT('14'!F15,"#.##0")&amp;"/"&amp;'14'!G15</f>
        <v>LEI MUNICIPAL N. 232/2012</v>
      </c>
      <c r="L557" s="176" t="str">
        <f>'14'!$B$6</f>
        <v>14 SUBSÍDIO FIXADO - PREFEITO</v>
      </c>
    </row>
    <row r="558" spans="3:12" ht="15">
      <c r="C558" s="133" t="s">
        <v>124</v>
      </c>
      <c r="D558" s="129" t="s">
        <v>1550</v>
      </c>
      <c r="E558" s="133">
        <f t="shared" si="8"/>
        <v>2016</v>
      </c>
      <c r="F558" s="129" t="s">
        <v>124</v>
      </c>
      <c r="G558" s="134" t="s">
        <v>124</v>
      </c>
      <c r="H558" s="130" t="s">
        <v>1904</v>
      </c>
      <c r="I558" s="140" t="s">
        <v>655</v>
      </c>
      <c r="J558" s="142">
        <v>0</v>
      </c>
      <c r="K558" s="129" t="str">
        <f>'14'!E16&amp;" "&amp;TEXT('14'!F16,"#.##0")&amp;"/"&amp;'14'!G16</f>
        <v>LEI MUNICIPAL N. 232/2012</v>
      </c>
      <c r="L558" s="176" t="str">
        <f>'14'!$B$6</f>
        <v>14 SUBSÍDIO FIXADO - PREFEITO</v>
      </c>
    </row>
    <row r="559" spans="3:12" ht="15">
      <c r="C559" s="133" t="s">
        <v>124</v>
      </c>
      <c r="D559" s="129" t="s">
        <v>1550</v>
      </c>
      <c r="E559" s="133">
        <f t="shared" si="8"/>
        <v>2016</v>
      </c>
      <c r="F559" s="129" t="s">
        <v>124</v>
      </c>
      <c r="G559" s="134" t="s">
        <v>124</v>
      </c>
      <c r="H559" s="130" t="s">
        <v>1905</v>
      </c>
      <c r="I559" s="140" t="s">
        <v>655</v>
      </c>
      <c r="J559" s="142">
        <v>0</v>
      </c>
      <c r="K559" s="129" t="str">
        <f>'14'!E17&amp;" "&amp;TEXT('14'!F17,"#.##0")&amp;"/"&amp;'14'!G17</f>
        <v>LEI MUNICIPAL N. 232/2012</v>
      </c>
      <c r="L559" s="176" t="str">
        <f>'14'!$B$6</f>
        <v>14 SUBSÍDIO FIXADO - PREFEITO</v>
      </c>
    </row>
    <row r="560" spans="3:12" ht="15">
      <c r="C560" s="133" t="s">
        <v>124</v>
      </c>
      <c r="D560" s="129" t="s">
        <v>1550</v>
      </c>
      <c r="E560" s="133">
        <f t="shared" si="8"/>
        <v>2016</v>
      </c>
      <c r="F560" s="129" t="s">
        <v>124</v>
      </c>
      <c r="G560" s="134" t="s">
        <v>124</v>
      </c>
      <c r="H560" s="130" t="s">
        <v>1906</v>
      </c>
      <c r="I560" s="140" t="s">
        <v>655</v>
      </c>
      <c r="J560" s="142">
        <v>0</v>
      </c>
      <c r="K560" s="129" t="str">
        <f>'14'!E18&amp;" "&amp;TEXT('14'!F18,"#.##0")&amp;"/"&amp;'14'!G18</f>
        <v>LEI MUNICIPAL N. 232/2012</v>
      </c>
      <c r="L560" s="176" t="str">
        <f>'14'!$B$6</f>
        <v>14 SUBSÍDIO FIXADO - PREFEITO</v>
      </c>
    </row>
    <row r="561" spans="3:12" ht="15">
      <c r="C561" s="133" t="s">
        <v>124</v>
      </c>
      <c r="D561" s="129" t="s">
        <v>1550</v>
      </c>
      <c r="E561" s="133">
        <f t="shared" si="8"/>
        <v>2016</v>
      </c>
      <c r="F561" s="129" t="s">
        <v>124</v>
      </c>
      <c r="G561" s="134" t="s">
        <v>124</v>
      </c>
      <c r="H561" s="130" t="s">
        <v>1907</v>
      </c>
      <c r="I561" s="140" t="s">
        <v>655</v>
      </c>
      <c r="J561" s="142">
        <v>0</v>
      </c>
      <c r="K561" s="129" t="str">
        <f>'14'!E19&amp;" "&amp;TEXT('14'!F19,"#.##0")&amp;"/"&amp;'14'!G19</f>
        <v>LEI MUNICIPAL N. 232/2012</v>
      </c>
      <c r="L561" s="176" t="str">
        <f>'14'!$B$6</f>
        <v>14 SUBSÍDIO FIXADO - PREFEITO</v>
      </c>
    </row>
    <row r="562" spans="3:12" ht="15">
      <c r="C562" s="133" t="s">
        <v>124</v>
      </c>
      <c r="D562" s="129" t="s">
        <v>1550</v>
      </c>
      <c r="E562" s="133">
        <f t="shared" si="8"/>
        <v>2016</v>
      </c>
      <c r="F562" s="129" t="s">
        <v>124</v>
      </c>
      <c r="G562" s="134" t="s">
        <v>124</v>
      </c>
      <c r="H562" s="130" t="s">
        <v>1908</v>
      </c>
      <c r="I562" s="140" t="s">
        <v>655</v>
      </c>
      <c r="J562" s="142">
        <v>0</v>
      </c>
      <c r="K562" s="129" t="str">
        <f>'14'!E20&amp;" "&amp;TEXT('14'!F20,"#.##0")&amp;"/"&amp;'14'!G20</f>
        <v>LEI MUNICIPAL N. 232/2012</v>
      </c>
      <c r="L562" s="176" t="str">
        <f>'14'!$B$6</f>
        <v>14 SUBSÍDIO FIXADO - PREFEITO</v>
      </c>
    </row>
    <row r="563" spans="3:12" ht="15">
      <c r="C563" s="133" t="s">
        <v>124</v>
      </c>
      <c r="D563" s="129" t="s">
        <v>1550</v>
      </c>
      <c r="E563" s="133">
        <f t="shared" si="8"/>
        <v>2016</v>
      </c>
      <c r="F563" s="129" t="s">
        <v>124</v>
      </c>
      <c r="G563" s="134" t="s">
        <v>124</v>
      </c>
      <c r="H563" s="130" t="s">
        <v>1909</v>
      </c>
      <c r="I563" s="140" t="s">
        <v>655</v>
      </c>
      <c r="J563" s="142">
        <v>0</v>
      </c>
      <c r="K563" s="129" t="str">
        <f>'14'!E21&amp;" "&amp;TEXT('14'!F21,"#.##0")&amp;"/"&amp;'14'!G21</f>
        <v>LEI MUNICIPAL N. 232/2012</v>
      </c>
      <c r="L563" s="176" t="str">
        <f>'14'!$B$6</f>
        <v>14 SUBSÍDIO FIXADO - PREFEITO</v>
      </c>
    </row>
    <row r="564" spans="3:12" ht="15">
      <c r="C564" s="133">
        <v>45</v>
      </c>
      <c r="D564" s="129" t="s">
        <v>1955</v>
      </c>
      <c r="E564" s="133">
        <f t="shared" si="8"/>
        <v>2016</v>
      </c>
      <c r="F564" s="129" t="s">
        <v>1997</v>
      </c>
      <c r="G564" s="134" t="s">
        <v>124</v>
      </c>
      <c r="H564" s="130" t="s">
        <v>1958</v>
      </c>
      <c r="I564" s="140" t="s">
        <v>695</v>
      </c>
      <c r="J564" s="138">
        <f>'11'!D720</f>
        <v>0</v>
      </c>
      <c r="K564" s="141">
        <f>'16'!C24</f>
        <v>0</v>
      </c>
      <c r="L564" s="176" t="str">
        <f>'16'!$B$6</f>
        <v>16 DEMONSTRATIVO DE RECOLHIMENTO DAS CONTRIBUIÇÕES PREVIDENCIÁRIAS AO RPPS</v>
      </c>
    </row>
    <row r="565" spans="3:12" ht="15">
      <c r="C565" s="133">
        <v>45</v>
      </c>
      <c r="D565" s="129" t="s">
        <v>1955</v>
      </c>
      <c r="E565" s="133">
        <f t="shared" si="8"/>
        <v>2016</v>
      </c>
      <c r="F565" s="129" t="s">
        <v>1998</v>
      </c>
      <c r="G565" s="134" t="s">
        <v>124</v>
      </c>
      <c r="H565" s="130" t="s">
        <v>1959</v>
      </c>
      <c r="I565" s="140" t="s">
        <v>695</v>
      </c>
      <c r="J565" s="138">
        <f>'11'!D721</f>
        <v>0</v>
      </c>
      <c r="K565" s="141">
        <f>'16'!C25</f>
        <v>0</v>
      </c>
      <c r="L565" s="176" t="str">
        <f>'16'!$B$6</f>
        <v>16 DEMONSTRATIVO DE RECOLHIMENTO DAS CONTRIBUIÇÕES PREVIDENCIÁRIAS AO RPPS</v>
      </c>
    </row>
    <row r="566" spans="3:12" ht="15">
      <c r="C566" s="133">
        <v>45</v>
      </c>
      <c r="D566" s="129" t="s">
        <v>1955</v>
      </c>
      <c r="E566" s="133">
        <f t="shared" si="8"/>
        <v>2016</v>
      </c>
      <c r="F566" s="129" t="s">
        <v>1999</v>
      </c>
      <c r="G566" s="134" t="s">
        <v>124</v>
      </c>
      <c r="H566" s="130" t="s">
        <v>1960</v>
      </c>
      <c r="I566" s="140" t="s">
        <v>695</v>
      </c>
      <c r="J566" s="138">
        <f>'11'!D722</f>
        <v>0</v>
      </c>
      <c r="K566" s="141">
        <f>'16'!C26</f>
        <v>0</v>
      </c>
      <c r="L566" s="176" t="str">
        <f>'16'!$B$6</f>
        <v>16 DEMONSTRATIVO DE RECOLHIMENTO DAS CONTRIBUIÇÕES PREVIDENCIÁRIAS AO RPPS</v>
      </c>
    </row>
    <row r="567" spans="3:12" ht="15">
      <c r="C567" s="133">
        <v>45</v>
      </c>
      <c r="D567" s="129" t="s">
        <v>1955</v>
      </c>
      <c r="E567" s="133">
        <f t="shared" si="8"/>
        <v>2016</v>
      </c>
      <c r="F567" s="129" t="s">
        <v>2000</v>
      </c>
      <c r="G567" s="134" t="s">
        <v>124</v>
      </c>
      <c r="H567" s="130" t="s">
        <v>1961</v>
      </c>
      <c r="I567" s="140" t="s">
        <v>695</v>
      </c>
      <c r="J567" s="138">
        <f>'11'!D723</f>
        <v>0</v>
      </c>
      <c r="K567" s="141">
        <f>'16'!C27</f>
        <v>0</v>
      </c>
      <c r="L567" s="176" t="str">
        <f>'16'!$B$6</f>
        <v>16 DEMONSTRATIVO DE RECOLHIMENTO DAS CONTRIBUIÇÕES PREVIDENCIÁRIAS AO RPPS</v>
      </c>
    </row>
    <row r="568" spans="3:12" ht="15">
      <c r="C568" s="133">
        <v>45</v>
      </c>
      <c r="D568" s="129" t="s">
        <v>1955</v>
      </c>
      <c r="E568" s="133">
        <f t="shared" si="8"/>
        <v>2016</v>
      </c>
      <c r="F568" s="129" t="s">
        <v>2001</v>
      </c>
      <c r="G568" s="134" t="s">
        <v>124</v>
      </c>
      <c r="H568" s="130" t="s">
        <v>1962</v>
      </c>
      <c r="I568" s="140" t="s">
        <v>695</v>
      </c>
      <c r="J568" s="138">
        <f>'11'!D724</f>
        <v>0</v>
      </c>
      <c r="K568" s="141">
        <f>'16'!C28</f>
        <v>0</v>
      </c>
      <c r="L568" s="176" t="str">
        <f>'16'!$B$6</f>
        <v>16 DEMONSTRATIVO DE RECOLHIMENTO DAS CONTRIBUIÇÕES PREVIDENCIÁRIAS AO RPPS</v>
      </c>
    </row>
    <row r="569" spans="3:12" ht="15">
      <c r="C569" s="133">
        <v>45</v>
      </c>
      <c r="D569" s="129" t="s">
        <v>1955</v>
      </c>
      <c r="E569" s="133">
        <f t="shared" si="8"/>
        <v>2016</v>
      </c>
      <c r="F569" s="129" t="s">
        <v>2002</v>
      </c>
      <c r="G569" s="134" t="s">
        <v>124</v>
      </c>
      <c r="H569" s="130" t="s">
        <v>1963</v>
      </c>
      <c r="I569" s="140" t="s">
        <v>695</v>
      </c>
      <c r="J569" s="138">
        <f>'11'!D725</f>
        <v>0</v>
      </c>
      <c r="K569" s="141">
        <f>'16'!C29</f>
        <v>0</v>
      </c>
      <c r="L569" s="176" t="str">
        <f>'16'!$B$6</f>
        <v>16 DEMONSTRATIVO DE RECOLHIMENTO DAS CONTRIBUIÇÕES PREVIDENCIÁRIAS AO RPPS</v>
      </c>
    </row>
    <row r="570" spans="3:12" ht="15">
      <c r="C570" s="133">
        <v>45</v>
      </c>
      <c r="D570" s="129" t="s">
        <v>1955</v>
      </c>
      <c r="E570" s="133">
        <f t="shared" si="8"/>
        <v>2016</v>
      </c>
      <c r="F570" s="129" t="s">
        <v>2003</v>
      </c>
      <c r="G570" s="134" t="s">
        <v>124</v>
      </c>
      <c r="H570" s="130" t="s">
        <v>1964</v>
      </c>
      <c r="I570" s="140" t="s">
        <v>695</v>
      </c>
      <c r="J570" s="138">
        <f>'11'!D726</f>
        <v>0</v>
      </c>
      <c r="K570" s="141">
        <f>'16'!C30</f>
        <v>0</v>
      </c>
      <c r="L570" s="176" t="str">
        <f>'16'!$B$6</f>
        <v>16 DEMONSTRATIVO DE RECOLHIMENTO DAS CONTRIBUIÇÕES PREVIDENCIÁRIAS AO RPPS</v>
      </c>
    </row>
    <row r="571" spans="3:12" ht="15">
      <c r="C571" s="133">
        <v>45</v>
      </c>
      <c r="D571" s="129" t="s">
        <v>1955</v>
      </c>
      <c r="E571" s="133">
        <f t="shared" si="8"/>
        <v>2016</v>
      </c>
      <c r="F571" s="129" t="s">
        <v>2004</v>
      </c>
      <c r="G571" s="134" t="s">
        <v>124</v>
      </c>
      <c r="H571" s="130" t="s">
        <v>1965</v>
      </c>
      <c r="I571" s="140" t="s">
        <v>695</v>
      </c>
      <c r="J571" s="138">
        <f>'11'!D727</f>
        <v>0</v>
      </c>
      <c r="K571" s="141">
        <f>'16'!C31</f>
        <v>0</v>
      </c>
      <c r="L571" s="176" t="str">
        <f>'16'!$B$6</f>
        <v>16 DEMONSTRATIVO DE RECOLHIMENTO DAS CONTRIBUIÇÕES PREVIDENCIÁRIAS AO RPPS</v>
      </c>
    </row>
    <row r="572" spans="3:12" ht="15">
      <c r="C572" s="133">
        <v>45</v>
      </c>
      <c r="D572" s="129" t="s">
        <v>1955</v>
      </c>
      <c r="E572" s="133">
        <f t="shared" si="8"/>
        <v>2016</v>
      </c>
      <c r="F572" s="129" t="s">
        <v>2005</v>
      </c>
      <c r="G572" s="134" t="s">
        <v>124</v>
      </c>
      <c r="H572" s="130" t="s">
        <v>1966</v>
      </c>
      <c r="I572" s="140" t="s">
        <v>695</v>
      </c>
      <c r="J572" s="138">
        <f>'11'!D728</f>
        <v>0</v>
      </c>
      <c r="K572" s="141">
        <f>'16'!C32</f>
        <v>0</v>
      </c>
      <c r="L572" s="176" t="str">
        <f>'16'!$B$6</f>
        <v>16 DEMONSTRATIVO DE RECOLHIMENTO DAS CONTRIBUIÇÕES PREVIDENCIÁRIAS AO RPPS</v>
      </c>
    </row>
    <row r="573" spans="3:12" ht="15">
      <c r="C573" s="133">
        <v>45</v>
      </c>
      <c r="D573" s="129" t="s">
        <v>1955</v>
      </c>
      <c r="E573" s="133">
        <f t="shared" si="8"/>
        <v>2016</v>
      </c>
      <c r="F573" s="129" t="s">
        <v>2006</v>
      </c>
      <c r="G573" s="134" t="s">
        <v>124</v>
      </c>
      <c r="H573" s="130" t="s">
        <v>1967</v>
      </c>
      <c r="I573" s="140" t="s">
        <v>695</v>
      </c>
      <c r="J573" s="138">
        <f>'11'!D729</f>
        <v>0</v>
      </c>
      <c r="K573" s="141">
        <f>'16'!C33</f>
        <v>0</v>
      </c>
      <c r="L573" s="176" t="str">
        <f>'16'!$B$6</f>
        <v>16 DEMONSTRATIVO DE RECOLHIMENTO DAS CONTRIBUIÇÕES PREVIDENCIÁRIAS AO RPPS</v>
      </c>
    </row>
    <row r="574" spans="3:12" ht="15">
      <c r="C574" s="133">
        <v>45</v>
      </c>
      <c r="D574" s="129" t="s">
        <v>1955</v>
      </c>
      <c r="E574" s="133">
        <f t="shared" si="8"/>
        <v>2016</v>
      </c>
      <c r="F574" s="129" t="s">
        <v>2007</v>
      </c>
      <c r="G574" s="134" t="s">
        <v>124</v>
      </c>
      <c r="H574" s="130" t="s">
        <v>1968</v>
      </c>
      <c r="I574" s="140" t="s">
        <v>695</v>
      </c>
      <c r="J574" s="138">
        <f>'11'!D730</f>
        <v>0</v>
      </c>
      <c r="K574" s="141">
        <f>'16'!C34</f>
        <v>0</v>
      </c>
      <c r="L574" s="176" t="str">
        <f>'16'!$B$6</f>
        <v>16 DEMONSTRATIVO DE RECOLHIMENTO DAS CONTRIBUIÇÕES PREVIDENCIÁRIAS AO RPPS</v>
      </c>
    </row>
    <row r="575" spans="3:12" ht="15">
      <c r="C575" s="133">
        <v>45</v>
      </c>
      <c r="D575" s="129" t="s">
        <v>1955</v>
      </c>
      <c r="E575" s="133">
        <f t="shared" si="8"/>
        <v>2016</v>
      </c>
      <c r="F575" s="129" t="s">
        <v>2008</v>
      </c>
      <c r="G575" s="134" t="s">
        <v>124</v>
      </c>
      <c r="H575" s="130" t="s">
        <v>1969</v>
      </c>
      <c r="I575" s="140" t="s">
        <v>695</v>
      </c>
      <c r="J575" s="138">
        <f>'11'!D731</f>
        <v>0</v>
      </c>
      <c r="K575" s="141">
        <f>'16'!C35</f>
        <v>0</v>
      </c>
      <c r="L575" s="176" t="str">
        <f>'16'!$B$6</f>
        <v>16 DEMONSTRATIVO DE RECOLHIMENTO DAS CONTRIBUIÇÕES PREVIDENCIÁRIAS AO RPPS</v>
      </c>
    </row>
    <row r="576" spans="3:12" ht="15">
      <c r="C576" s="133">
        <v>45</v>
      </c>
      <c r="D576" s="129" t="s">
        <v>1955</v>
      </c>
      <c r="E576" s="133">
        <f t="shared" si="8"/>
        <v>2016</v>
      </c>
      <c r="F576" s="129" t="s">
        <v>2009</v>
      </c>
      <c r="G576" s="134" t="s">
        <v>124</v>
      </c>
      <c r="H576" s="130" t="s">
        <v>1970</v>
      </c>
      <c r="I576" s="140" t="s">
        <v>695</v>
      </c>
      <c r="J576" s="138">
        <f>'11'!D732</f>
        <v>0</v>
      </c>
      <c r="K576" s="141">
        <f>'16'!C36</f>
        <v>0</v>
      </c>
      <c r="L576" s="176" t="str">
        <f>'16'!$B$6</f>
        <v>16 DEMONSTRATIVO DE RECOLHIMENTO DAS CONTRIBUIÇÕES PREVIDENCIÁRIAS AO RPPS</v>
      </c>
    </row>
    <row r="577" spans="3:12" ht="15">
      <c r="C577" s="133">
        <v>45</v>
      </c>
      <c r="D577" s="129" t="s">
        <v>1955</v>
      </c>
      <c r="E577" s="133">
        <f t="shared" si="8"/>
        <v>2016</v>
      </c>
      <c r="F577" s="129" t="s">
        <v>2168</v>
      </c>
      <c r="G577" s="134" t="s">
        <v>124</v>
      </c>
      <c r="H577" s="130" t="s">
        <v>1527</v>
      </c>
      <c r="I577" s="140" t="s">
        <v>695</v>
      </c>
      <c r="J577" s="138">
        <f>'11'!D733</f>
        <v>0</v>
      </c>
      <c r="K577" s="141">
        <f>'16'!D24</f>
        <v>0</v>
      </c>
      <c r="L577" s="176" t="str">
        <f>'16'!$B$6</f>
        <v>16 DEMONSTRATIVO DE RECOLHIMENTO DAS CONTRIBUIÇÕES PREVIDENCIÁRIAS AO RPPS</v>
      </c>
    </row>
    <row r="578" spans="3:12" ht="15">
      <c r="C578" s="133">
        <v>45</v>
      </c>
      <c r="D578" s="129" t="s">
        <v>1955</v>
      </c>
      <c r="E578" s="133">
        <f t="shared" si="8"/>
        <v>2016</v>
      </c>
      <c r="F578" s="129" t="s">
        <v>2169</v>
      </c>
      <c r="G578" s="134" t="s">
        <v>124</v>
      </c>
      <c r="H578" s="130" t="s">
        <v>1528</v>
      </c>
      <c r="I578" s="140" t="s">
        <v>695</v>
      </c>
      <c r="J578" s="138">
        <f>'11'!D734</f>
        <v>0</v>
      </c>
      <c r="K578" s="141">
        <f>'16'!D25</f>
        <v>0</v>
      </c>
      <c r="L578" s="176" t="str">
        <f>'16'!$B$6</f>
        <v>16 DEMONSTRATIVO DE RECOLHIMENTO DAS CONTRIBUIÇÕES PREVIDENCIÁRIAS AO RPPS</v>
      </c>
    </row>
    <row r="579" spans="3:12" ht="15">
      <c r="C579" s="133">
        <v>45</v>
      </c>
      <c r="D579" s="129" t="s">
        <v>1955</v>
      </c>
      <c r="E579" s="133">
        <f t="shared" si="8"/>
        <v>2016</v>
      </c>
      <c r="F579" s="129" t="s">
        <v>2170</v>
      </c>
      <c r="G579" s="134" t="s">
        <v>124</v>
      </c>
      <c r="H579" s="130" t="s">
        <v>1529</v>
      </c>
      <c r="I579" s="140" t="s">
        <v>695</v>
      </c>
      <c r="J579" s="138">
        <f>'11'!D735</f>
        <v>0</v>
      </c>
      <c r="K579" s="141">
        <f>'16'!D26</f>
        <v>0</v>
      </c>
      <c r="L579" s="176" t="str">
        <f>'16'!$B$6</f>
        <v>16 DEMONSTRATIVO DE RECOLHIMENTO DAS CONTRIBUIÇÕES PREVIDENCIÁRIAS AO RPPS</v>
      </c>
    </row>
    <row r="580" spans="3:12" ht="15">
      <c r="C580" s="133">
        <v>45</v>
      </c>
      <c r="D580" s="129" t="s">
        <v>1955</v>
      </c>
      <c r="E580" s="133">
        <f t="shared" si="8"/>
        <v>2016</v>
      </c>
      <c r="F580" s="129" t="s">
        <v>2171</v>
      </c>
      <c r="G580" s="134" t="s">
        <v>124</v>
      </c>
      <c r="H580" s="130" t="s">
        <v>1530</v>
      </c>
      <c r="I580" s="140" t="s">
        <v>695</v>
      </c>
      <c r="J580" s="138">
        <f>'11'!D736</f>
        <v>0</v>
      </c>
      <c r="K580" s="141">
        <f>'16'!D27</f>
        <v>0</v>
      </c>
      <c r="L580" s="176" t="str">
        <f>'16'!$B$6</f>
        <v>16 DEMONSTRATIVO DE RECOLHIMENTO DAS CONTRIBUIÇÕES PREVIDENCIÁRIAS AO RPPS</v>
      </c>
    </row>
    <row r="581" spans="3:12" ht="15">
      <c r="C581" s="133">
        <v>45</v>
      </c>
      <c r="D581" s="129" t="s">
        <v>1955</v>
      </c>
      <c r="E581" s="133">
        <f aca="true" t="shared" si="9" ref="E581:E657">E580</f>
        <v>2016</v>
      </c>
      <c r="F581" s="129" t="s">
        <v>2172</v>
      </c>
      <c r="G581" s="134" t="s">
        <v>124</v>
      </c>
      <c r="H581" s="130" t="s">
        <v>1531</v>
      </c>
      <c r="I581" s="140" t="s">
        <v>695</v>
      </c>
      <c r="J581" s="138">
        <f>'11'!D737</f>
        <v>0</v>
      </c>
      <c r="K581" s="141">
        <f>'16'!D28</f>
        <v>0</v>
      </c>
      <c r="L581" s="176" t="str">
        <f>'16'!$B$6</f>
        <v>16 DEMONSTRATIVO DE RECOLHIMENTO DAS CONTRIBUIÇÕES PREVIDENCIÁRIAS AO RPPS</v>
      </c>
    </row>
    <row r="582" spans="3:12" ht="15">
      <c r="C582" s="133">
        <v>45</v>
      </c>
      <c r="D582" s="129" t="s">
        <v>1955</v>
      </c>
      <c r="E582" s="133">
        <f t="shared" si="9"/>
        <v>2016</v>
      </c>
      <c r="F582" s="129" t="s">
        <v>2173</v>
      </c>
      <c r="G582" s="134" t="s">
        <v>124</v>
      </c>
      <c r="H582" s="130" t="s">
        <v>1532</v>
      </c>
      <c r="I582" s="140" t="s">
        <v>695</v>
      </c>
      <c r="J582" s="138">
        <f>'11'!D738</f>
        <v>0</v>
      </c>
      <c r="K582" s="141">
        <f>'16'!D29</f>
        <v>0</v>
      </c>
      <c r="L582" s="176" t="str">
        <f>'16'!$B$6</f>
        <v>16 DEMONSTRATIVO DE RECOLHIMENTO DAS CONTRIBUIÇÕES PREVIDENCIÁRIAS AO RPPS</v>
      </c>
    </row>
    <row r="583" spans="3:12" ht="15">
      <c r="C583" s="133">
        <v>45</v>
      </c>
      <c r="D583" s="129" t="s">
        <v>1955</v>
      </c>
      <c r="E583" s="133">
        <f t="shared" si="9"/>
        <v>2016</v>
      </c>
      <c r="F583" s="129" t="s">
        <v>2174</v>
      </c>
      <c r="G583" s="134" t="s">
        <v>124</v>
      </c>
      <c r="H583" s="130" t="s">
        <v>1533</v>
      </c>
      <c r="I583" s="140" t="s">
        <v>695</v>
      </c>
      <c r="J583" s="138">
        <f>'11'!D739</f>
        <v>0</v>
      </c>
      <c r="K583" s="141">
        <f>'16'!D30</f>
        <v>0</v>
      </c>
      <c r="L583" s="176" t="str">
        <f>'16'!$B$6</f>
        <v>16 DEMONSTRATIVO DE RECOLHIMENTO DAS CONTRIBUIÇÕES PREVIDENCIÁRIAS AO RPPS</v>
      </c>
    </row>
    <row r="584" spans="3:12" ht="15">
      <c r="C584" s="133">
        <v>45</v>
      </c>
      <c r="D584" s="129" t="s">
        <v>1955</v>
      </c>
      <c r="E584" s="133">
        <f t="shared" si="9"/>
        <v>2016</v>
      </c>
      <c r="F584" s="129" t="s">
        <v>2175</v>
      </c>
      <c r="G584" s="134" t="s">
        <v>124</v>
      </c>
      <c r="H584" s="130" t="s">
        <v>1534</v>
      </c>
      <c r="I584" s="140" t="s">
        <v>695</v>
      </c>
      <c r="J584" s="138">
        <f>'11'!D740</f>
        <v>0</v>
      </c>
      <c r="K584" s="141">
        <f>'16'!D31</f>
        <v>0</v>
      </c>
      <c r="L584" s="176" t="str">
        <f>'16'!$B$6</f>
        <v>16 DEMONSTRATIVO DE RECOLHIMENTO DAS CONTRIBUIÇÕES PREVIDENCIÁRIAS AO RPPS</v>
      </c>
    </row>
    <row r="585" spans="3:12" ht="15">
      <c r="C585" s="133">
        <v>45</v>
      </c>
      <c r="D585" s="129" t="s">
        <v>1955</v>
      </c>
      <c r="E585" s="133">
        <f t="shared" si="9"/>
        <v>2016</v>
      </c>
      <c r="F585" s="129" t="s">
        <v>2176</v>
      </c>
      <c r="G585" s="134" t="s">
        <v>124</v>
      </c>
      <c r="H585" s="130" t="s">
        <v>1535</v>
      </c>
      <c r="I585" s="140" t="s">
        <v>695</v>
      </c>
      <c r="J585" s="138">
        <f>'11'!D741</f>
        <v>0</v>
      </c>
      <c r="K585" s="141">
        <f>'16'!D32</f>
        <v>0</v>
      </c>
      <c r="L585" s="176" t="str">
        <f>'16'!$B$6</f>
        <v>16 DEMONSTRATIVO DE RECOLHIMENTO DAS CONTRIBUIÇÕES PREVIDENCIÁRIAS AO RPPS</v>
      </c>
    </row>
    <row r="586" spans="3:12" ht="15">
      <c r="C586" s="133">
        <v>45</v>
      </c>
      <c r="D586" s="129" t="s">
        <v>1955</v>
      </c>
      <c r="E586" s="133">
        <f t="shared" si="9"/>
        <v>2016</v>
      </c>
      <c r="F586" s="129" t="s">
        <v>2177</v>
      </c>
      <c r="G586" s="134" t="s">
        <v>124</v>
      </c>
      <c r="H586" s="130" t="s">
        <v>1536</v>
      </c>
      <c r="I586" s="140" t="s">
        <v>695</v>
      </c>
      <c r="J586" s="138">
        <f>'11'!D742</f>
        <v>0</v>
      </c>
      <c r="K586" s="141">
        <f>'16'!D33</f>
        <v>0</v>
      </c>
      <c r="L586" s="176" t="str">
        <f>'16'!$B$6</f>
        <v>16 DEMONSTRATIVO DE RECOLHIMENTO DAS CONTRIBUIÇÕES PREVIDENCIÁRIAS AO RPPS</v>
      </c>
    </row>
    <row r="587" spans="3:12" ht="15">
      <c r="C587" s="133">
        <v>45</v>
      </c>
      <c r="D587" s="129" t="s">
        <v>1955</v>
      </c>
      <c r="E587" s="133">
        <f t="shared" si="9"/>
        <v>2016</v>
      </c>
      <c r="F587" s="129" t="s">
        <v>2178</v>
      </c>
      <c r="G587" s="134" t="s">
        <v>124</v>
      </c>
      <c r="H587" s="130" t="s">
        <v>1537</v>
      </c>
      <c r="I587" s="140" t="s">
        <v>695</v>
      </c>
      <c r="J587" s="138">
        <f>'11'!D743</f>
        <v>0</v>
      </c>
      <c r="K587" s="141">
        <f>'16'!D34</f>
        <v>0</v>
      </c>
      <c r="L587" s="176" t="str">
        <f>'16'!$B$6</f>
        <v>16 DEMONSTRATIVO DE RECOLHIMENTO DAS CONTRIBUIÇÕES PREVIDENCIÁRIAS AO RPPS</v>
      </c>
    </row>
    <row r="588" spans="3:12" ht="15">
      <c r="C588" s="133">
        <v>45</v>
      </c>
      <c r="D588" s="129" t="s">
        <v>1955</v>
      </c>
      <c r="E588" s="133">
        <f t="shared" si="9"/>
        <v>2016</v>
      </c>
      <c r="F588" s="129" t="s">
        <v>2179</v>
      </c>
      <c r="G588" s="134" t="s">
        <v>124</v>
      </c>
      <c r="H588" s="130" t="s">
        <v>1538</v>
      </c>
      <c r="I588" s="140" t="s">
        <v>695</v>
      </c>
      <c r="J588" s="138">
        <f>'11'!D744</f>
        <v>0</v>
      </c>
      <c r="K588" s="141">
        <f>'16'!D35</f>
        <v>0</v>
      </c>
      <c r="L588" s="176" t="str">
        <f>'16'!$B$6</f>
        <v>16 DEMONSTRATIVO DE RECOLHIMENTO DAS CONTRIBUIÇÕES PREVIDENCIÁRIAS AO RPPS</v>
      </c>
    </row>
    <row r="589" spans="3:12" ht="15">
      <c r="C589" s="133">
        <v>45</v>
      </c>
      <c r="D589" s="129" t="s">
        <v>1955</v>
      </c>
      <c r="E589" s="133">
        <f t="shared" si="9"/>
        <v>2016</v>
      </c>
      <c r="F589" s="129" t="s">
        <v>2180</v>
      </c>
      <c r="G589" s="134" t="s">
        <v>124</v>
      </c>
      <c r="H589" s="130" t="s">
        <v>1539</v>
      </c>
      <c r="I589" s="140" t="s">
        <v>695</v>
      </c>
      <c r="J589" s="138">
        <f>'11'!D745</f>
        <v>0</v>
      </c>
      <c r="K589" s="141">
        <f>'16'!D36</f>
        <v>0</v>
      </c>
      <c r="L589" s="176" t="str">
        <f>'16'!$B$6</f>
        <v>16 DEMONSTRATIVO DE RECOLHIMENTO DAS CONTRIBUIÇÕES PREVIDENCIÁRIAS AO RPPS</v>
      </c>
    </row>
    <row r="590" spans="3:12" ht="15">
      <c r="C590" s="133">
        <v>45</v>
      </c>
      <c r="D590" s="129" t="s">
        <v>1955</v>
      </c>
      <c r="E590" s="133">
        <f t="shared" si="9"/>
        <v>2016</v>
      </c>
      <c r="F590" s="129" t="s">
        <v>2181</v>
      </c>
      <c r="G590" s="134" t="s">
        <v>124</v>
      </c>
      <c r="H590" s="130" t="s">
        <v>1971</v>
      </c>
      <c r="I590" s="140" t="s">
        <v>695</v>
      </c>
      <c r="J590" s="138">
        <f>'11'!D746</f>
        <v>0</v>
      </c>
      <c r="K590" s="141">
        <f>'16'!E24</f>
        <v>0</v>
      </c>
      <c r="L590" s="176" t="str">
        <f>'16'!$B$6</f>
        <v>16 DEMONSTRATIVO DE RECOLHIMENTO DAS CONTRIBUIÇÕES PREVIDENCIÁRIAS AO RPPS</v>
      </c>
    </row>
    <row r="591" spans="3:12" ht="15">
      <c r="C591" s="133">
        <v>45</v>
      </c>
      <c r="D591" s="129" t="s">
        <v>1955</v>
      </c>
      <c r="E591" s="133">
        <f t="shared" si="9"/>
        <v>2016</v>
      </c>
      <c r="F591" s="129" t="s">
        <v>2182</v>
      </c>
      <c r="G591" s="134" t="s">
        <v>124</v>
      </c>
      <c r="H591" s="130" t="s">
        <v>1972</v>
      </c>
      <c r="I591" s="140" t="s">
        <v>695</v>
      </c>
      <c r="J591" s="138">
        <f>'11'!D747</f>
        <v>0</v>
      </c>
      <c r="K591" s="141">
        <f>'16'!E25</f>
        <v>0</v>
      </c>
      <c r="L591" s="176" t="str">
        <f>'16'!$B$6</f>
        <v>16 DEMONSTRATIVO DE RECOLHIMENTO DAS CONTRIBUIÇÕES PREVIDENCIÁRIAS AO RPPS</v>
      </c>
    </row>
    <row r="592" spans="3:12" ht="15">
      <c r="C592" s="133">
        <v>45</v>
      </c>
      <c r="D592" s="129" t="s">
        <v>1955</v>
      </c>
      <c r="E592" s="133">
        <f t="shared" si="9"/>
        <v>2016</v>
      </c>
      <c r="F592" s="129" t="s">
        <v>2183</v>
      </c>
      <c r="G592" s="134" t="s">
        <v>124</v>
      </c>
      <c r="H592" s="130" t="s">
        <v>1973</v>
      </c>
      <c r="I592" s="140" t="s">
        <v>695</v>
      </c>
      <c r="J592" s="138">
        <f>'11'!D748</f>
        <v>0</v>
      </c>
      <c r="K592" s="141">
        <f>'16'!E26</f>
        <v>0</v>
      </c>
      <c r="L592" s="176" t="str">
        <f>'16'!$B$6</f>
        <v>16 DEMONSTRATIVO DE RECOLHIMENTO DAS CONTRIBUIÇÕES PREVIDENCIÁRIAS AO RPPS</v>
      </c>
    </row>
    <row r="593" spans="3:12" ht="15">
      <c r="C593" s="133">
        <v>45</v>
      </c>
      <c r="D593" s="129" t="s">
        <v>1955</v>
      </c>
      <c r="E593" s="133">
        <f t="shared" si="9"/>
        <v>2016</v>
      </c>
      <c r="F593" s="129" t="s">
        <v>2184</v>
      </c>
      <c r="G593" s="134" t="s">
        <v>124</v>
      </c>
      <c r="H593" s="130" t="s">
        <v>1974</v>
      </c>
      <c r="I593" s="140" t="s">
        <v>695</v>
      </c>
      <c r="J593" s="138">
        <f>'11'!D749</f>
        <v>0</v>
      </c>
      <c r="K593" s="141">
        <f>'16'!E27</f>
        <v>0</v>
      </c>
      <c r="L593" s="176" t="str">
        <f>'16'!$B$6</f>
        <v>16 DEMONSTRATIVO DE RECOLHIMENTO DAS CONTRIBUIÇÕES PREVIDENCIÁRIAS AO RPPS</v>
      </c>
    </row>
    <row r="594" spans="3:12" ht="15">
      <c r="C594" s="133">
        <v>45</v>
      </c>
      <c r="D594" s="129" t="s">
        <v>1955</v>
      </c>
      <c r="E594" s="133">
        <f t="shared" si="9"/>
        <v>2016</v>
      </c>
      <c r="F594" s="129" t="s">
        <v>2185</v>
      </c>
      <c r="G594" s="134" t="s">
        <v>124</v>
      </c>
      <c r="H594" s="130" t="s">
        <v>1975</v>
      </c>
      <c r="I594" s="140" t="s">
        <v>695</v>
      </c>
      <c r="J594" s="138">
        <f>'11'!D750</f>
        <v>0</v>
      </c>
      <c r="K594" s="141">
        <f>'16'!E28</f>
        <v>0</v>
      </c>
      <c r="L594" s="176" t="str">
        <f>'16'!$B$6</f>
        <v>16 DEMONSTRATIVO DE RECOLHIMENTO DAS CONTRIBUIÇÕES PREVIDENCIÁRIAS AO RPPS</v>
      </c>
    </row>
    <row r="595" spans="3:12" ht="15">
      <c r="C595" s="133">
        <v>45</v>
      </c>
      <c r="D595" s="129" t="s">
        <v>1955</v>
      </c>
      <c r="E595" s="133">
        <f t="shared" si="9"/>
        <v>2016</v>
      </c>
      <c r="F595" s="129" t="s">
        <v>2186</v>
      </c>
      <c r="G595" s="134" t="s">
        <v>124</v>
      </c>
      <c r="H595" s="130" t="s">
        <v>1976</v>
      </c>
      <c r="I595" s="140" t="s">
        <v>695</v>
      </c>
      <c r="J595" s="138">
        <f>'11'!D751</f>
        <v>0</v>
      </c>
      <c r="K595" s="141">
        <f>'16'!E29</f>
        <v>0</v>
      </c>
      <c r="L595" s="176" t="str">
        <f>'16'!$B$6</f>
        <v>16 DEMONSTRATIVO DE RECOLHIMENTO DAS CONTRIBUIÇÕES PREVIDENCIÁRIAS AO RPPS</v>
      </c>
    </row>
    <row r="596" spans="3:12" ht="15">
      <c r="C596" s="133">
        <v>45</v>
      </c>
      <c r="D596" s="129" t="s">
        <v>1955</v>
      </c>
      <c r="E596" s="133">
        <f t="shared" si="9"/>
        <v>2016</v>
      </c>
      <c r="F596" s="129" t="s">
        <v>2187</v>
      </c>
      <c r="G596" s="134" t="s">
        <v>124</v>
      </c>
      <c r="H596" s="130" t="s">
        <v>1977</v>
      </c>
      <c r="I596" s="140" t="s">
        <v>695</v>
      </c>
      <c r="J596" s="138">
        <f>'11'!D752</f>
        <v>0</v>
      </c>
      <c r="K596" s="141">
        <f>'16'!E30</f>
        <v>0</v>
      </c>
      <c r="L596" s="176" t="str">
        <f>'16'!$B$6</f>
        <v>16 DEMONSTRATIVO DE RECOLHIMENTO DAS CONTRIBUIÇÕES PREVIDENCIÁRIAS AO RPPS</v>
      </c>
    </row>
    <row r="597" spans="3:12" ht="15">
      <c r="C597" s="133">
        <v>45</v>
      </c>
      <c r="D597" s="129" t="s">
        <v>1955</v>
      </c>
      <c r="E597" s="133">
        <f t="shared" si="9"/>
        <v>2016</v>
      </c>
      <c r="F597" s="129" t="s">
        <v>2188</v>
      </c>
      <c r="G597" s="134" t="s">
        <v>124</v>
      </c>
      <c r="H597" s="130" t="s">
        <v>1978</v>
      </c>
      <c r="I597" s="140" t="s">
        <v>695</v>
      </c>
      <c r="J597" s="138">
        <f>'11'!D753</f>
        <v>0</v>
      </c>
      <c r="K597" s="141">
        <f>'16'!E31</f>
        <v>0</v>
      </c>
      <c r="L597" s="176" t="str">
        <f>'16'!$B$6</f>
        <v>16 DEMONSTRATIVO DE RECOLHIMENTO DAS CONTRIBUIÇÕES PREVIDENCIÁRIAS AO RPPS</v>
      </c>
    </row>
    <row r="598" spans="3:12" ht="15">
      <c r="C598" s="133">
        <v>45</v>
      </c>
      <c r="D598" s="129" t="s">
        <v>1955</v>
      </c>
      <c r="E598" s="133">
        <f t="shared" si="9"/>
        <v>2016</v>
      </c>
      <c r="F598" s="129" t="s">
        <v>2189</v>
      </c>
      <c r="G598" s="134" t="s">
        <v>124</v>
      </c>
      <c r="H598" s="130" t="s">
        <v>1979</v>
      </c>
      <c r="I598" s="140" t="s">
        <v>695</v>
      </c>
      <c r="J598" s="138">
        <f>'11'!D754</f>
        <v>0</v>
      </c>
      <c r="K598" s="141">
        <f>'16'!E32</f>
        <v>0</v>
      </c>
      <c r="L598" s="176" t="str">
        <f>'16'!$B$6</f>
        <v>16 DEMONSTRATIVO DE RECOLHIMENTO DAS CONTRIBUIÇÕES PREVIDENCIÁRIAS AO RPPS</v>
      </c>
    </row>
    <row r="599" spans="3:12" ht="15">
      <c r="C599" s="133">
        <v>45</v>
      </c>
      <c r="D599" s="129" t="s">
        <v>1955</v>
      </c>
      <c r="E599" s="133">
        <f t="shared" si="9"/>
        <v>2016</v>
      </c>
      <c r="F599" s="129" t="s">
        <v>2190</v>
      </c>
      <c r="G599" s="134" t="s">
        <v>124</v>
      </c>
      <c r="H599" s="130" t="s">
        <v>1980</v>
      </c>
      <c r="I599" s="140" t="s">
        <v>695</v>
      </c>
      <c r="J599" s="138">
        <f>'11'!D755</f>
        <v>0</v>
      </c>
      <c r="K599" s="141">
        <f>'16'!E33</f>
        <v>0</v>
      </c>
      <c r="L599" s="176" t="str">
        <f>'16'!$B$6</f>
        <v>16 DEMONSTRATIVO DE RECOLHIMENTO DAS CONTRIBUIÇÕES PREVIDENCIÁRIAS AO RPPS</v>
      </c>
    </row>
    <row r="600" spans="3:12" ht="15">
      <c r="C600" s="133">
        <v>45</v>
      </c>
      <c r="D600" s="129" t="s">
        <v>1955</v>
      </c>
      <c r="E600" s="133">
        <f t="shared" si="9"/>
        <v>2016</v>
      </c>
      <c r="F600" s="129" t="s">
        <v>2191</v>
      </c>
      <c r="G600" s="134" t="s">
        <v>124</v>
      </c>
      <c r="H600" s="130" t="s">
        <v>1981</v>
      </c>
      <c r="I600" s="140" t="s">
        <v>695</v>
      </c>
      <c r="J600" s="138">
        <f>'11'!D756</f>
        <v>0</v>
      </c>
      <c r="K600" s="141">
        <f>'16'!E34</f>
        <v>0</v>
      </c>
      <c r="L600" s="176" t="str">
        <f>'16'!$B$6</f>
        <v>16 DEMONSTRATIVO DE RECOLHIMENTO DAS CONTRIBUIÇÕES PREVIDENCIÁRIAS AO RPPS</v>
      </c>
    </row>
    <row r="601" spans="3:12" ht="15">
      <c r="C601" s="133">
        <v>45</v>
      </c>
      <c r="D601" s="129" t="s">
        <v>1955</v>
      </c>
      <c r="E601" s="133">
        <f t="shared" si="9"/>
        <v>2016</v>
      </c>
      <c r="F601" s="129" t="s">
        <v>2192</v>
      </c>
      <c r="G601" s="134" t="s">
        <v>124</v>
      </c>
      <c r="H601" s="130" t="s">
        <v>1982</v>
      </c>
      <c r="I601" s="140" t="s">
        <v>695</v>
      </c>
      <c r="J601" s="138">
        <f>'11'!D757</f>
        <v>0</v>
      </c>
      <c r="K601" s="141">
        <f>'16'!E35</f>
        <v>0</v>
      </c>
      <c r="L601" s="176" t="str">
        <f>'16'!$B$6</f>
        <v>16 DEMONSTRATIVO DE RECOLHIMENTO DAS CONTRIBUIÇÕES PREVIDENCIÁRIAS AO RPPS</v>
      </c>
    </row>
    <row r="602" spans="3:12" ht="15">
      <c r="C602" s="133">
        <v>45</v>
      </c>
      <c r="D602" s="129" t="s">
        <v>1955</v>
      </c>
      <c r="E602" s="133">
        <f t="shared" si="9"/>
        <v>2016</v>
      </c>
      <c r="F602" s="129" t="s">
        <v>2193</v>
      </c>
      <c r="G602" s="134" t="s">
        <v>124</v>
      </c>
      <c r="H602" s="130" t="s">
        <v>1983</v>
      </c>
      <c r="I602" s="140" t="s">
        <v>695</v>
      </c>
      <c r="J602" s="138">
        <f>'11'!D758</f>
        <v>0</v>
      </c>
      <c r="K602" s="141">
        <f>'16'!E36</f>
        <v>0</v>
      </c>
      <c r="L602" s="176" t="str">
        <f>'16'!$B$6</f>
        <v>16 DEMONSTRATIVO DE RECOLHIMENTO DAS CONTRIBUIÇÕES PREVIDENCIÁRIAS AO RPPS</v>
      </c>
    </row>
    <row r="603" spans="3:12" ht="15">
      <c r="C603" s="133">
        <v>45</v>
      </c>
      <c r="D603" s="129" t="s">
        <v>1955</v>
      </c>
      <c r="E603" s="133">
        <f t="shared" si="9"/>
        <v>2016</v>
      </c>
      <c r="F603" s="129" t="s">
        <v>2455</v>
      </c>
      <c r="G603" s="134" t="s">
        <v>124</v>
      </c>
      <c r="H603" s="130" t="s">
        <v>2429</v>
      </c>
      <c r="I603" s="140" t="s">
        <v>695</v>
      </c>
      <c r="J603" s="138">
        <f>'11'!D733</f>
        <v>0</v>
      </c>
      <c r="K603" s="141">
        <f>'16'!F24</f>
        <v>0</v>
      </c>
      <c r="L603" s="176" t="str">
        <f>'16'!$B$6</f>
        <v>16 DEMONSTRATIVO DE RECOLHIMENTO DAS CONTRIBUIÇÕES PREVIDENCIÁRIAS AO RPPS</v>
      </c>
    </row>
    <row r="604" spans="3:12" ht="15">
      <c r="C604" s="133">
        <v>45</v>
      </c>
      <c r="D604" s="129" t="s">
        <v>1955</v>
      </c>
      <c r="E604" s="133">
        <f t="shared" si="9"/>
        <v>2016</v>
      </c>
      <c r="F604" s="129" t="s">
        <v>2456</v>
      </c>
      <c r="G604" s="134" t="s">
        <v>124</v>
      </c>
      <c r="H604" s="130" t="s">
        <v>2430</v>
      </c>
      <c r="I604" s="140" t="s">
        <v>695</v>
      </c>
      <c r="J604" s="138">
        <f>'11'!D734</f>
        <v>0</v>
      </c>
      <c r="K604" s="141">
        <f>'16'!F25</f>
        <v>0</v>
      </c>
      <c r="L604" s="176" t="str">
        <f>'16'!$B$6</f>
        <v>16 DEMONSTRATIVO DE RECOLHIMENTO DAS CONTRIBUIÇÕES PREVIDENCIÁRIAS AO RPPS</v>
      </c>
    </row>
    <row r="605" spans="3:12" ht="15">
      <c r="C605" s="133">
        <v>45</v>
      </c>
      <c r="D605" s="129" t="s">
        <v>1955</v>
      </c>
      <c r="E605" s="133">
        <f t="shared" si="9"/>
        <v>2016</v>
      </c>
      <c r="F605" s="129" t="s">
        <v>2457</v>
      </c>
      <c r="G605" s="134" t="s">
        <v>124</v>
      </c>
      <c r="H605" s="130" t="s">
        <v>2431</v>
      </c>
      <c r="I605" s="140" t="s">
        <v>695</v>
      </c>
      <c r="J605" s="138">
        <f>'11'!D735</f>
        <v>0</v>
      </c>
      <c r="K605" s="141">
        <f>'16'!F26</f>
        <v>0</v>
      </c>
      <c r="L605" s="176" t="str">
        <f>'16'!$B$6</f>
        <v>16 DEMONSTRATIVO DE RECOLHIMENTO DAS CONTRIBUIÇÕES PREVIDENCIÁRIAS AO RPPS</v>
      </c>
    </row>
    <row r="606" spans="3:12" ht="15">
      <c r="C606" s="133">
        <v>45</v>
      </c>
      <c r="D606" s="129" t="s">
        <v>1955</v>
      </c>
      <c r="E606" s="133">
        <f t="shared" si="9"/>
        <v>2016</v>
      </c>
      <c r="F606" s="129" t="s">
        <v>2458</v>
      </c>
      <c r="G606" s="134" t="s">
        <v>124</v>
      </c>
      <c r="H606" s="130" t="s">
        <v>2432</v>
      </c>
      <c r="I606" s="140" t="s">
        <v>695</v>
      </c>
      <c r="J606" s="138">
        <f>'11'!D736</f>
        <v>0</v>
      </c>
      <c r="K606" s="141">
        <f>'16'!F27</f>
        <v>0</v>
      </c>
      <c r="L606" s="176" t="str">
        <f>'16'!$B$6</f>
        <v>16 DEMONSTRATIVO DE RECOLHIMENTO DAS CONTRIBUIÇÕES PREVIDENCIÁRIAS AO RPPS</v>
      </c>
    </row>
    <row r="607" spans="3:12" ht="15">
      <c r="C607" s="133">
        <v>45</v>
      </c>
      <c r="D607" s="129" t="s">
        <v>1955</v>
      </c>
      <c r="E607" s="133">
        <f t="shared" si="9"/>
        <v>2016</v>
      </c>
      <c r="F607" s="129" t="s">
        <v>2459</v>
      </c>
      <c r="G607" s="134" t="s">
        <v>124</v>
      </c>
      <c r="H607" s="130" t="s">
        <v>2433</v>
      </c>
      <c r="I607" s="140" t="s">
        <v>695</v>
      </c>
      <c r="J607" s="138">
        <f>'11'!D737</f>
        <v>0</v>
      </c>
      <c r="K607" s="141">
        <f>'16'!F28</f>
        <v>0</v>
      </c>
      <c r="L607" s="176" t="str">
        <f>'16'!$B$6</f>
        <v>16 DEMONSTRATIVO DE RECOLHIMENTO DAS CONTRIBUIÇÕES PREVIDENCIÁRIAS AO RPPS</v>
      </c>
    </row>
    <row r="608" spans="3:12" ht="15">
      <c r="C608" s="133">
        <v>45</v>
      </c>
      <c r="D608" s="129" t="s">
        <v>1955</v>
      </c>
      <c r="E608" s="133">
        <f t="shared" si="9"/>
        <v>2016</v>
      </c>
      <c r="F608" s="129" t="s">
        <v>2460</v>
      </c>
      <c r="G608" s="134" t="s">
        <v>124</v>
      </c>
      <c r="H608" s="130" t="s">
        <v>2434</v>
      </c>
      <c r="I608" s="140" t="s">
        <v>695</v>
      </c>
      <c r="J608" s="138">
        <f>'11'!D738</f>
        <v>0</v>
      </c>
      <c r="K608" s="141">
        <f>'16'!F29</f>
        <v>0</v>
      </c>
      <c r="L608" s="176" t="str">
        <f>'16'!$B$6</f>
        <v>16 DEMONSTRATIVO DE RECOLHIMENTO DAS CONTRIBUIÇÕES PREVIDENCIÁRIAS AO RPPS</v>
      </c>
    </row>
    <row r="609" spans="3:12" ht="15">
      <c r="C609" s="133">
        <v>45</v>
      </c>
      <c r="D609" s="129" t="s">
        <v>1955</v>
      </c>
      <c r="E609" s="133">
        <f t="shared" si="9"/>
        <v>2016</v>
      </c>
      <c r="F609" s="129" t="s">
        <v>2461</v>
      </c>
      <c r="G609" s="134" t="s">
        <v>124</v>
      </c>
      <c r="H609" s="130" t="s">
        <v>2435</v>
      </c>
      <c r="I609" s="140" t="s">
        <v>695</v>
      </c>
      <c r="J609" s="138">
        <f>'11'!D739</f>
        <v>0</v>
      </c>
      <c r="K609" s="141">
        <f>'16'!F30</f>
        <v>0</v>
      </c>
      <c r="L609" s="176" t="str">
        <f>'16'!$B$6</f>
        <v>16 DEMONSTRATIVO DE RECOLHIMENTO DAS CONTRIBUIÇÕES PREVIDENCIÁRIAS AO RPPS</v>
      </c>
    </row>
    <row r="610" spans="3:12" ht="15">
      <c r="C610" s="133">
        <v>45</v>
      </c>
      <c r="D610" s="129" t="s">
        <v>1955</v>
      </c>
      <c r="E610" s="133">
        <f t="shared" si="9"/>
        <v>2016</v>
      </c>
      <c r="F610" s="129" t="s">
        <v>2462</v>
      </c>
      <c r="G610" s="134" t="s">
        <v>124</v>
      </c>
      <c r="H610" s="130" t="s">
        <v>2436</v>
      </c>
      <c r="I610" s="140" t="s">
        <v>695</v>
      </c>
      <c r="J610" s="138">
        <f>'11'!D740</f>
        <v>0</v>
      </c>
      <c r="K610" s="141">
        <f>'16'!F31</f>
        <v>0</v>
      </c>
      <c r="L610" s="176" t="str">
        <f>'16'!$B$6</f>
        <v>16 DEMONSTRATIVO DE RECOLHIMENTO DAS CONTRIBUIÇÕES PREVIDENCIÁRIAS AO RPPS</v>
      </c>
    </row>
    <row r="611" spans="3:12" ht="15">
      <c r="C611" s="133">
        <v>45</v>
      </c>
      <c r="D611" s="129" t="s">
        <v>1955</v>
      </c>
      <c r="E611" s="133">
        <f t="shared" si="9"/>
        <v>2016</v>
      </c>
      <c r="F611" s="129" t="s">
        <v>2463</v>
      </c>
      <c r="G611" s="134" t="s">
        <v>124</v>
      </c>
      <c r="H611" s="130" t="s">
        <v>2437</v>
      </c>
      <c r="I611" s="140" t="s">
        <v>695</v>
      </c>
      <c r="J611" s="138">
        <f>'11'!D741</f>
        <v>0</v>
      </c>
      <c r="K611" s="141">
        <f>'16'!F32</f>
        <v>0</v>
      </c>
      <c r="L611" s="176" t="str">
        <f>'16'!$B$6</f>
        <v>16 DEMONSTRATIVO DE RECOLHIMENTO DAS CONTRIBUIÇÕES PREVIDENCIÁRIAS AO RPPS</v>
      </c>
    </row>
    <row r="612" spans="3:12" ht="15">
      <c r="C612" s="133">
        <v>45</v>
      </c>
      <c r="D612" s="129" t="s">
        <v>1955</v>
      </c>
      <c r="E612" s="133">
        <f t="shared" si="9"/>
        <v>2016</v>
      </c>
      <c r="F612" s="129" t="s">
        <v>2464</v>
      </c>
      <c r="G612" s="134" t="s">
        <v>124</v>
      </c>
      <c r="H612" s="130" t="s">
        <v>2438</v>
      </c>
      <c r="I612" s="140" t="s">
        <v>695</v>
      </c>
      <c r="J612" s="138">
        <f>'11'!D742</f>
        <v>0</v>
      </c>
      <c r="K612" s="141">
        <f>'16'!F33</f>
        <v>0</v>
      </c>
      <c r="L612" s="176" t="str">
        <f>'16'!$B$6</f>
        <v>16 DEMONSTRATIVO DE RECOLHIMENTO DAS CONTRIBUIÇÕES PREVIDENCIÁRIAS AO RPPS</v>
      </c>
    </row>
    <row r="613" spans="3:12" ht="15">
      <c r="C613" s="133">
        <v>45</v>
      </c>
      <c r="D613" s="129" t="s">
        <v>1955</v>
      </c>
      <c r="E613" s="133">
        <f t="shared" si="9"/>
        <v>2016</v>
      </c>
      <c r="F613" s="129" t="s">
        <v>2465</v>
      </c>
      <c r="G613" s="134" t="s">
        <v>124</v>
      </c>
      <c r="H613" s="130" t="s">
        <v>2439</v>
      </c>
      <c r="I613" s="140" t="s">
        <v>695</v>
      </c>
      <c r="J613" s="138">
        <f>'11'!D743</f>
        <v>0</v>
      </c>
      <c r="K613" s="141">
        <f>'16'!F34</f>
        <v>0</v>
      </c>
      <c r="L613" s="176" t="str">
        <f>'16'!$B$6</f>
        <v>16 DEMONSTRATIVO DE RECOLHIMENTO DAS CONTRIBUIÇÕES PREVIDENCIÁRIAS AO RPPS</v>
      </c>
    </row>
    <row r="614" spans="3:12" ht="15">
      <c r="C614" s="133">
        <v>45</v>
      </c>
      <c r="D614" s="129" t="s">
        <v>1955</v>
      </c>
      <c r="E614" s="133">
        <f t="shared" si="9"/>
        <v>2016</v>
      </c>
      <c r="F614" s="129" t="s">
        <v>2466</v>
      </c>
      <c r="G614" s="134" t="s">
        <v>124</v>
      </c>
      <c r="H614" s="130" t="s">
        <v>2440</v>
      </c>
      <c r="I614" s="140" t="s">
        <v>695</v>
      </c>
      <c r="J614" s="138">
        <f>'11'!D744</f>
        <v>0</v>
      </c>
      <c r="K614" s="141">
        <f>'16'!F35</f>
        <v>0</v>
      </c>
      <c r="L614" s="176" t="str">
        <f>'16'!$B$6</f>
        <v>16 DEMONSTRATIVO DE RECOLHIMENTO DAS CONTRIBUIÇÕES PREVIDENCIÁRIAS AO RPPS</v>
      </c>
    </row>
    <row r="615" spans="3:12" ht="15">
      <c r="C615" s="133">
        <v>45</v>
      </c>
      <c r="D615" s="129" t="s">
        <v>1955</v>
      </c>
      <c r="E615" s="133">
        <f t="shared" si="9"/>
        <v>2016</v>
      </c>
      <c r="F615" s="129" t="s">
        <v>2467</v>
      </c>
      <c r="G615" s="134" t="s">
        <v>124</v>
      </c>
      <c r="H615" s="130" t="s">
        <v>2441</v>
      </c>
      <c r="I615" s="140" t="s">
        <v>695</v>
      </c>
      <c r="J615" s="138">
        <f>'11'!D745</f>
        <v>0</v>
      </c>
      <c r="K615" s="141">
        <f>'16'!F36</f>
        <v>0</v>
      </c>
      <c r="L615" s="176" t="str">
        <f>'16'!$B$6</f>
        <v>16 DEMONSTRATIVO DE RECOLHIMENTO DAS CONTRIBUIÇÕES PREVIDENCIÁRIAS AO RPPS</v>
      </c>
    </row>
    <row r="616" spans="3:12" ht="15">
      <c r="C616" s="133">
        <v>45</v>
      </c>
      <c r="D616" s="129" t="s">
        <v>1955</v>
      </c>
      <c r="E616" s="133">
        <f t="shared" si="9"/>
        <v>2016</v>
      </c>
      <c r="F616" s="129" t="s">
        <v>2468</v>
      </c>
      <c r="G616" s="134" t="s">
        <v>124</v>
      </c>
      <c r="H616" s="130" t="s">
        <v>2442</v>
      </c>
      <c r="I616" s="140" t="s">
        <v>695</v>
      </c>
      <c r="J616" s="138">
        <f>'11'!D746</f>
        <v>0</v>
      </c>
      <c r="K616" s="141">
        <f>'16'!G24</f>
        <v>0</v>
      </c>
      <c r="L616" s="176" t="str">
        <f>'16'!$B$6</f>
        <v>16 DEMONSTRATIVO DE RECOLHIMENTO DAS CONTRIBUIÇÕES PREVIDENCIÁRIAS AO RPPS</v>
      </c>
    </row>
    <row r="617" spans="3:12" ht="15">
      <c r="C617" s="133">
        <v>45</v>
      </c>
      <c r="D617" s="129" t="s">
        <v>1955</v>
      </c>
      <c r="E617" s="133">
        <f t="shared" si="9"/>
        <v>2016</v>
      </c>
      <c r="F617" s="129" t="s">
        <v>2469</v>
      </c>
      <c r="G617" s="134" t="s">
        <v>124</v>
      </c>
      <c r="H617" s="130" t="s">
        <v>2443</v>
      </c>
      <c r="I617" s="140" t="s">
        <v>695</v>
      </c>
      <c r="J617" s="138">
        <f>'11'!D747</f>
        <v>0</v>
      </c>
      <c r="K617" s="141">
        <f>'16'!G25</f>
        <v>0</v>
      </c>
      <c r="L617" s="176" t="str">
        <f>'16'!$B$6</f>
        <v>16 DEMONSTRATIVO DE RECOLHIMENTO DAS CONTRIBUIÇÕES PREVIDENCIÁRIAS AO RPPS</v>
      </c>
    </row>
    <row r="618" spans="3:12" ht="15">
      <c r="C618" s="133">
        <v>45</v>
      </c>
      <c r="D618" s="129" t="s">
        <v>1955</v>
      </c>
      <c r="E618" s="133">
        <f t="shared" si="9"/>
        <v>2016</v>
      </c>
      <c r="F618" s="129" t="s">
        <v>2470</v>
      </c>
      <c r="G618" s="134" t="s">
        <v>124</v>
      </c>
      <c r="H618" s="130" t="s">
        <v>2444</v>
      </c>
      <c r="I618" s="140" t="s">
        <v>695</v>
      </c>
      <c r="J618" s="138">
        <f>'11'!D748</f>
        <v>0</v>
      </c>
      <c r="K618" s="141">
        <f>'16'!G26</f>
        <v>0</v>
      </c>
      <c r="L618" s="176" t="str">
        <f>'16'!$B$6</f>
        <v>16 DEMONSTRATIVO DE RECOLHIMENTO DAS CONTRIBUIÇÕES PREVIDENCIÁRIAS AO RPPS</v>
      </c>
    </row>
    <row r="619" spans="3:12" ht="15">
      <c r="C619" s="133">
        <v>45</v>
      </c>
      <c r="D619" s="129" t="s">
        <v>1955</v>
      </c>
      <c r="E619" s="133">
        <f t="shared" si="9"/>
        <v>2016</v>
      </c>
      <c r="F619" s="129" t="s">
        <v>2471</v>
      </c>
      <c r="G619" s="134" t="s">
        <v>124</v>
      </c>
      <c r="H619" s="130" t="s">
        <v>2445</v>
      </c>
      <c r="I619" s="140" t="s">
        <v>695</v>
      </c>
      <c r="J619" s="138">
        <f>'11'!D749</f>
        <v>0</v>
      </c>
      <c r="K619" s="141">
        <f>'16'!G27</f>
        <v>0</v>
      </c>
      <c r="L619" s="176" t="str">
        <f>'16'!$B$6</f>
        <v>16 DEMONSTRATIVO DE RECOLHIMENTO DAS CONTRIBUIÇÕES PREVIDENCIÁRIAS AO RPPS</v>
      </c>
    </row>
    <row r="620" spans="3:12" ht="15">
      <c r="C620" s="133">
        <v>45</v>
      </c>
      <c r="D620" s="129" t="s">
        <v>1955</v>
      </c>
      <c r="E620" s="133">
        <f t="shared" si="9"/>
        <v>2016</v>
      </c>
      <c r="F620" s="129" t="s">
        <v>2472</v>
      </c>
      <c r="G620" s="134" t="s">
        <v>124</v>
      </c>
      <c r="H620" s="130" t="s">
        <v>2446</v>
      </c>
      <c r="I620" s="140" t="s">
        <v>695</v>
      </c>
      <c r="J620" s="138">
        <f>'11'!D750</f>
        <v>0</v>
      </c>
      <c r="K620" s="141">
        <f>'16'!G28</f>
        <v>0</v>
      </c>
      <c r="L620" s="176" t="str">
        <f>'16'!$B$6</f>
        <v>16 DEMONSTRATIVO DE RECOLHIMENTO DAS CONTRIBUIÇÕES PREVIDENCIÁRIAS AO RPPS</v>
      </c>
    </row>
    <row r="621" spans="3:12" ht="15">
      <c r="C621" s="133">
        <v>45</v>
      </c>
      <c r="D621" s="129" t="s">
        <v>1955</v>
      </c>
      <c r="E621" s="133">
        <f t="shared" si="9"/>
        <v>2016</v>
      </c>
      <c r="F621" s="129" t="s">
        <v>2473</v>
      </c>
      <c r="G621" s="134" t="s">
        <v>124</v>
      </c>
      <c r="H621" s="130" t="s">
        <v>2447</v>
      </c>
      <c r="I621" s="140" t="s">
        <v>695</v>
      </c>
      <c r="J621" s="138">
        <f>'11'!D751</f>
        <v>0</v>
      </c>
      <c r="K621" s="141">
        <f>'16'!G29</f>
        <v>0</v>
      </c>
      <c r="L621" s="176" t="str">
        <f>'16'!$B$6</f>
        <v>16 DEMONSTRATIVO DE RECOLHIMENTO DAS CONTRIBUIÇÕES PREVIDENCIÁRIAS AO RPPS</v>
      </c>
    </row>
    <row r="622" spans="3:12" ht="15">
      <c r="C622" s="133">
        <v>45</v>
      </c>
      <c r="D622" s="129" t="s">
        <v>1955</v>
      </c>
      <c r="E622" s="133">
        <f t="shared" si="9"/>
        <v>2016</v>
      </c>
      <c r="F622" s="129" t="s">
        <v>2474</v>
      </c>
      <c r="G622" s="134" t="s">
        <v>124</v>
      </c>
      <c r="H622" s="130" t="s">
        <v>2448</v>
      </c>
      <c r="I622" s="140" t="s">
        <v>695</v>
      </c>
      <c r="J622" s="138">
        <f>'11'!D752</f>
        <v>0</v>
      </c>
      <c r="K622" s="141">
        <f>'16'!G30</f>
        <v>0</v>
      </c>
      <c r="L622" s="176" t="str">
        <f>'16'!$B$6</f>
        <v>16 DEMONSTRATIVO DE RECOLHIMENTO DAS CONTRIBUIÇÕES PREVIDENCIÁRIAS AO RPPS</v>
      </c>
    </row>
    <row r="623" spans="3:12" ht="15">
      <c r="C623" s="133">
        <v>45</v>
      </c>
      <c r="D623" s="129" t="s">
        <v>1955</v>
      </c>
      <c r="E623" s="133">
        <f t="shared" si="9"/>
        <v>2016</v>
      </c>
      <c r="F623" s="129" t="s">
        <v>2475</v>
      </c>
      <c r="G623" s="134" t="s">
        <v>124</v>
      </c>
      <c r="H623" s="130" t="s">
        <v>2449</v>
      </c>
      <c r="I623" s="140" t="s">
        <v>695</v>
      </c>
      <c r="J623" s="138">
        <f>'11'!D753</f>
        <v>0</v>
      </c>
      <c r="K623" s="141">
        <f>'16'!G31</f>
        <v>0</v>
      </c>
      <c r="L623" s="176" t="str">
        <f>'16'!$B$6</f>
        <v>16 DEMONSTRATIVO DE RECOLHIMENTO DAS CONTRIBUIÇÕES PREVIDENCIÁRIAS AO RPPS</v>
      </c>
    </row>
    <row r="624" spans="3:12" ht="15">
      <c r="C624" s="133">
        <v>45</v>
      </c>
      <c r="D624" s="129" t="s">
        <v>1955</v>
      </c>
      <c r="E624" s="133">
        <f t="shared" si="9"/>
        <v>2016</v>
      </c>
      <c r="F624" s="129" t="s">
        <v>2476</v>
      </c>
      <c r="G624" s="134" t="s">
        <v>124</v>
      </c>
      <c r="H624" s="130" t="s">
        <v>2450</v>
      </c>
      <c r="I624" s="140" t="s">
        <v>695</v>
      </c>
      <c r="J624" s="138">
        <f>'11'!D754</f>
        <v>0</v>
      </c>
      <c r="K624" s="141">
        <f>'16'!G32</f>
        <v>0</v>
      </c>
      <c r="L624" s="176" t="str">
        <f>'16'!$B$6</f>
        <v>16 DEMONSTRATIVO DE RECOLHIMENTO DAS CONTRIBUIÇÕES PREVIDENCIÁRIAS AO RPPS</v>
      </c>
    </row>
    <row r="625" spans="3:12" ht="15">
      <c r="C625" s="133">
        <v>45</v>
      </c>
      <c r="D625" s="129" t="s">
        <v>1955</v>
      </c>
      <c r="E625" s="133">
        <f t="shared" si="9"/>
        <v>2016</v>
      </c>
      <c r="F625" s="129" t="s">
        <v>2477</v>
      </c>
      <c r="G625" s="134" t="s">
        <v>124</v>
      </c>
      <c r="H625" s="130" t="s">
        <v>2451</v>
      </c>
      <c r="I625" s="140" t="s">
        <v>695</v>
      </c>
      <c r="J625" s="138">
        <f>'11'!D755</f>
        <v>0</v>
      </c>
      <c r="K625" s="141">
        <f>'16'!G33</f>
        <v>0</v>
      </c>
      <c r="L625" s="176" t="str">
        <f>'16'!$B$6</f>
        <v>16 DEMONSTRATIVO DE RECOLHIMENTO DAS CONTRIBUIÇÕES PREVIDENCIÁRIAS AO RPPS</v>
      </c>
    </row>
    <row r="626" spans="3:12" ht="15">
      <c r="C626" s="133">
        <v>45</v>
      </c>
      <c r="D626" s="129" t="s">
        <v>1955</v>
      </c>
      <c r="E626" s="133">
        <f t="shared" si="9"/>
        <v>2016</v>
      </c>
      <c r="F626" s="129" t="s">
        <v>2478</v>
      </c>
      <c r="G626" s="134" t="s">
        <v>124</v>
      </c>
      <c r="H626" s="130" t="s">
        <v>2452</v>
      </c>
      <c r="I626" s="140" t="s">
        <v>695</v>
      </c>
      <c r="J626" s="138">
        <f>'11'!D756</f>
        <v>0</v>
      </c>
      <c r="K626" s="141">
        <f>'16'!G34</f>
        <v>0</v>
      </c>
      <c r="L626" s="176" t="str">
        <f>'16'!$B$6</f>
        <v>16 DEMONSTRATIVO DE RECOLHIMENTO DAS CONTRIBUIÇÕES PREVIDENCIÁRIAS AO RPPS</v>
      </c>
    </row>
    <row r="627" spans="3:12" ht="15">
      <c r="C627" s="133">
        <v>45</v>
      </c>
      <c r="D627" s="129" t="s">
        <v>1955</v>
      </c>
      <c r="E627" s="133">
        <f t="shared" si="9"/>
        <v>2016</v>
      </c>
      <c r="F627" s="129" t="s">
        <v>2479</v>
      </c>
      <c r="G627" s="134" t="s">
        <v>124</v>
      </c>
      <c r="H627" s="130" t="s">
        <v>2453</v>
      </c>
      <c r="I627" s="140" t="s">
        <v>695</v>
      </c>
      <c r="J627" s="138">
        <f>'11'!D757</f>
        <v>0</v>
      </c>
      <c r="K627" s="141">
        <f>'16'!G35</f>
        <v>0</v>
      </c>
      <c r="L627" s="176" t="str">
        <f>'16'!$B$6</f>
        <v>16 DEMONSTRATIVO DE RECOLHIMENTO DAS CONTRIBUIÇÕES PREVIDENCIÁRIAS AO RPPS</v>
      </c>
    </row>
    <row r="628" spans="3:12" ht="15">
      <c r="C628" s="133">
        <v>45</v>
      </c>
      <c r="D628" s="129" t="s">
        <v>1955</v>
      </c>
      <c r="E628" s="133">
        <f t="shared" si="9"/>
        <v>2016</v>
      </c>
      <c r="F628" s="129" t="s">
        <v>2480</v>
      </c>
      <c r="G628" s="134" t="s">
        <v>124</v>
      </c>
      <c r="H628" s="130" t="s">
        <v>2454</v>
      </c>
      <c r="I628" s="140" t="s">
        <v>695</v>
      </c>
      <c r="J628" s="138">
        <f>'11'!D758</f>
        <v>0</v>
      </c>
      <c r="K628" s="141">
        <f>'16'!G36</f>
        <v>0</v>
      </c>
      <c r="L628" s="176" t="str">
        <f>'16'!$B$6</f>
        <v>16 DEMONSTRATIVO DE RECOLHIMENTO DAS CONTRIBUIÇÕES PREVIDENCIÁRIAS AO RPPS</v>
      </c>
    </row>
    <row r="629" spans="3:12" ht="15">
      <c r="C629" s="133">
        <v>46</v>
      </c>
      <c r="D629" s="129" t="s">
        <v>1956</v>
      </c>
      <c r="E629" s="133">
        <f t="shared" si="9"/>
        <v>2016</v>
      </c>
      <c r="F629" s="129" t="s">
        <v>2010</v>
      </c>
      <c r="G629" s="134" t="s">
        <v>124</v>
      </c>
      <c r="H629" s="130" t="s">
        <v>1958</v>
      </c>
      <c r="I629" s="140" t="s">
        <v>695</v>
      </c>
      <c r="J629" s="138">
        <f>'11'!D785</f>
        <v>0</v>
      </c>
      <c r="K629" s="141">
        <f>'16'!C48</f>
        <v>0</v>
      </c>
      <c r="L629" s="176" t="str">
        <f>'16'!$B$6</f>
        <v>16 DEMONSTRATIVO DE RECOLHIMENTO DAS CONTRIBUIÇÕES PREVIDENCIÁRIAS AO RPPS</v>
      </c>
    </row>
    <row r="630" spans="3:12" ht="15">
      <c r="C630" s="133">
        <v>46</v>
      </c>
      <c r="D630" s="129" t="s">
        <v>1956</v>
      </c>
      <c r="E630" s="133">
        <f t="shared" si="9"/>
        <v>2016</v>
      </c>
      <c r="F630" s="129" t="s">
        <v>2011</v>
      </c>
      <c r="G630" s="134" t="s">
        <v>124</v>
      </c>
      <c r="H630" s="130" t="s">
        <v>1959</v>
      </c>
      <c r="I630" s="140" t="s">
        <v>695</v>
      </c>
      <c r="J630" s="138">
        <f>'11'!D786</f>
        <v>0</v>
      </c>
      <c r="K630" s="141">
        <f>'16'!C49</f>
        <v>0</v>
      </c>
      <c r="L630" s="176" t="str">
        <f>'16'!$B$6</f>
        <v>16 DEMONSTRATIVO DE RECOLHIMENTO DAS CONTRIBUIÇÕES PREVIDENCIÁRIAS AO RPPS</v>
      </c>
    </row>
    <row r="631" spans="3:12" ht="15">
      <c r="C631" s="133">
        <v>46</v>
      </c>
      <c r="D631" s="129" t="s">
        <v>1956</v>
      </c>
      <c r="E631" s="133">
        <f t="shared" si="9"/>
        <v>2016</v>
      </c>
      <c r="F631" s="129" t="s">
        <v>2012</v>
      </c>
      <c r="G631" s="134" t="s">
        <v>124</v>
      </c>
      <c r="H631" s="130" t="s">
        <v>1960</v>
      </c>
      <c r="I631" s="140" t="s">
        <v>695</v>
      </c>
      <c r="J631" s="138">
        <f>'11'!D787</f>
        <v>0</v>
      </c>
      <c r="K631" s="141">
        <f>'16'!C50</f>
        <v>0</v>
      </c>
      <c r="L631" s="176" t="str">
        <f>'16'!$B$6</f>
        <v>16 DEMONSTRATIVO DE RECOLHIMENTO DAS CONTRIBUIÇÕES PREVIDENCIÁRIAS AO RPPS</v>
      </c>
    </row>
    <row r="632" spans="3:12" ht="15">
      <c r="C632" s="133">
        <v>46</v>
      </c>
      <c r="D632" s="129" t="s">
        <v>1956</v>
      </c>
      <c r="E632" s="133">
        <f t="shared" si="9"/>
        <v>2016</v>
      </c>
      <c r="F632" s="129" t="s">
        <v>2013</v>
      </c>
      <c r="G632" s="134" t="s">
        <v>124</v>
      </c>
      <c r="H632" s="130" t="s">
        <v>1961</v>
      </c>
      <c r="I632" s="140" t="s">
        <v>695</v>
      </c>
      <c r="J632" s="138">
        <f>'11'!D788</f>
        <v>0</v>
      </c>
      <c r="K632" s="141">
        <f>'16'!C51</f>
        <v>0</v>
      </c>
      <c r="L632" s="176" t="str">
        <f>'16'!$B$6</f>
        <v>16 DEMONSTRATIVO DE RECOLHIMENTO DAS CONTRIBUIÇÕES PREVIDENCIÁRIAS AO RPPS</v>
      </c>
    </row>
    <row r="633" spans="3:12" ht="15">
      <c r="C633" s="133">
        <v>46</v>
      </c>
      <c r="D633" s="129" t="s">
        <v>1956</v>
      </c>
      <c r="E633" s="133">
        <f t="shared" si="9"/>
        <v>2016</v>
      </c>
      <c r="F633" s="129" t="s">
        <v>2014</v>
      </c>
      <c r="G633" s="134" t="s">
        <v>124</v>
      </c>
      <c r="H633" s="130" t="s">
        <v>1962</v>
      </c>
      <c r="I633" s="140" t="s">
        <v>695</v>
      </c>
      <c r="J633" s="138">
        <f>'11'!D789</f>
        <v>0</v>
      </c>
      <c r="K633" s="141">
        <f>'16'!C52</f>
        <v>0</v>
      </c>
      <c r="L633" s="176" t="str">
        <f>'16'!$B$6</f>
        <v>16 DEMONSTRATIVO DE RECOLHIMENTO DAS CONTRIBUIÇÕES PREVIDENCIÁRIAS AO RPPS</v>
      </c>
    </row>
    <row r="634" spans="3:12" ht="15">
      <c r="C634" s="133">
        <v>46</v>
      </c>
      <c r="D634" s="129" t="s">
        <v>1956</v>
      </c>
      <c r="E634" s="133">
        <f t="shared" si="9"/>
        <v>2016</v>
      </c>
      <c r="F634" s="129" t="s">
        <v>2015</v>
      </c>
      <c r="G634" s="134" t="s">
        <v>124</v>
      </c>
      <c r="H634" s="130" t="s">
        <v>1963</v>
      </c>
      <c r="I634" s="140" t="s">
        <v>695</v>
      </c>
      <c r="J634" s="138">
        <f>'11'!D790</f>
        <v>0</v>
      </c>
      <c r="K634" s="141">
        <f>'16'!C53</f>
        <v>0</v>
      </c>
      <c r="L634" s="176" t="str">
        <f>'16'!$B$6</f>
        <v>16 DEMONSTRATIVO DE RECOLHIMENTO DAS CONTRIBUIÇÕES PREVIDENCIÁRIAS AO RPPS</v>
      </c>
    </row>
    <row r="635" spans="3:12" ht="15">
      <c r="C635" s="133">
        <v>46</v>
      </c>
      <c r="D635" s="129" t="s">
        <v>1956</v>
      </c>
      <c r="E635" s="133">
        <f t="shared" si="9"/>
        <v>2016</v>
      </c>
      <c r="F635" s="129" t="s">
        <v>2016</v>
      </c>
      <c r="G635" s="134" t="s">
        <v>124</v>
      </c>
      <c r="H635" s="130" t="s">
        <v>1964</v>
      </c>
      <c r="I635" s="140" t="s">
        <v>695</v>
      </c>
      <c r="J635" s="138">
        <f>'11'!D791</f>
        <v>0</v>
      </c>
      <c r="K635" s="141">
        <f>'16'!C54</f>
        <v>0</v>
      </c>
      <c r="L635" s="176" t="str">
        <f>'16'!$B$6</f>
        <v>16 DEMONSTRATIVO DE RECOLHIMENTO DAS CONTRIBUIÇÕES PREVIDENCIÁRIAS AO RPPS</v>
      </c>
    </row>
    <row r="636" spans="3:12" ht="15">
      <c r="C636" s="133">
        <v>46</v>
      </c>
      <c r="D636" s="129" t="s">
        <v>1956</v>
      </c>
      <c r="E636" s="133">
        <f t="shared" si="9"/>
        <v>2016</v>
      </c>
      <c r="F636" s="129" t="s">
        <v>2017</v>
      </c>
      <c r="G636" s="134" t="s">
        <v>124</v>
      </c>
      <c r="H636" s="130" t="s">
        <v>1965</v>
      </c>
      <c r="I636" s="140" t="s">
        <v>695</v>
      </c>
      <c r="J636" s="138">
        <f>'11'!D792</f>
        <v>0</v>
      </c>
      <c r="K636" s="141">
        <f>'16'!C55</f>
        <v>0</v>
      </c>
      <c r="L636" s="176" t="str">
        <f>'16'!$B$6</f>
        <v>16 DEMONSTRATIVO DE RECOLHIMENTO DAS CONTRIBUIÇÕES PREVIDENCIÁRIAS AO RPPS</v>
      </c>
    </row>
    <row r="637" spans="3:12" ht="15">
      <c r="C637" s="133">
        <v>46</v>
      </c>
      <c r="D637" s="129" t="s">
        <v>1956</v>
      </c>
      <c r="E637" s="133">
        <f t="shared" si="9"/>
        <v>2016</v>
      </c>
      <c r="F637" s="129" t="s">
        <v>2018</v>
      </c>
      <c r="G637" s="134" t="s">
        <v>124</v>
      </c>
      <c r="H637" s="130" t="s">
        <v>1966</v>
      </c>
      <c r="I637" s="140" t="s">
        <v>695</v>
      </c>
      <c r="J637" s="138">
        <f>'11'!D793</f>
        <v>0</v>
      </c>
      <c r="K637" s="141">
        <f>'16'!C56</f>
        <v>0</v>
      </c>
      <c r="L637" s="176" t="str">
        <f>'16'!$B$6</f>
        <v>16 DEMONSTRATIVO DE RECOLHIMENTO DAS CONTRIBUIÇÕES PREVIDENCIÁRIAS AO RPPS</v>
      </c>
    </row>
    <row r="638" spans="3:12" ht="15">
      <c r="C638" s="133">
        <v>46</v>
      </c>
      <c r="D638" s="129" t="s">
        <v>1956</v>
      </c>
      <c r="E638" s="133">
        <f t="shared" si="9"/>
        <v>2016</v>
      </c>
      <c r="F638" s="129" t="s">
        <v>2019</v>
      </c>
      <c r="G638" s="134" t="s">
        <v>124</v>
      </c>
      <c r="H638" s="130" t="s">
        <v>1967</v>
      </c>
      <c r="I638" s="140" t="s">
        <v>695</v>
      </c>
      <c r="J638" s="138">
        <f>'11'!D794</f>
        <v>0</v>
      </c>
      <c r="K638" s="141">
        <f>'16'!C57</f>
        <v>0</v>
      </c>
      <c r="L638" s="176" t="str">
        <f>'16'!$B$6</f>
        <v>16 DEMONSTRATIVO DE RECOLHIMENTO DAS CONTRIBUIÇÕES PREVIDENCIÁRIAS AO RPPS</v>
      </c>
    </row>
    <row r="639" spans="3:12" ht="15">
      <c r="C639" s="133">
        <v>46</v>
      </c>
      <c r="D639" s="129" t="s">
        <v>1956</v>
      </c>
      <c r="E639" s="133">
        <f t="shared" si="9"/>
        <v>2016</v>
      </c>
      <c r="F639" s="129" t="s">
        <v>2020</v>
      </c>
      <c r="G639" s="134" t="s">
        <v>124</v>
      </c>
      <c r="H639" s="130" t="s">
        <v>1968</v>
      </c>
      <c r="I639" s="140" t="s">
        <v>695</v>
      </c>
      <c r="J639" s="138">
        <f>'11'!D795</f>
        <v>0</v>
      </c>
      <c r="K639" s="141">
        <f>'16'!C58</f>
        <v>0</v>
      </c>
      <c r="L639" s="176" t="str">
        <f>'16'!$B$6</f>
        <v>16 DEMONSTRATIVO DE RECOLHIMENTO DAS CONTRIBUIÇÕES PREVIDENCIÁRIAS AO RPPS</v>
      </c>
    </row>
    <row r="640" spans="3:12" ht="15">
      <c r="C640" s="133">
        <v>46</v>
      </c>
      <c r="D640" s="129" t="s">
        <v>1956</v>
      </c>
      <c r="E640" s="133">
        <f t="shared" si="9"/>
        <v>2016</v>
      </c>
      <c r="F640" s="129" t="s">
        <v>2021</v>
      </c>
      <c r="G640" s="134" t="s">
        <v>124</v>
      </c>
      <c r="H640" s="130" t="s">
        <v>1969</v>
      </c>
      <c r="I640" s="140" t="s">
        <v>695</v>
      </c>
      <c r="J640" s="138">
        <f>'11'!D796</f>
        <v>0</v>
      </c>
      <c r="K640" s="141">
        <f>'16'!C59</f>
        <v>0</v>
      </c>
      <c r="L640" s="176" t="str">
        <f>'16'!$B$6</f>
        <v>16 DEMONSTRATIVO DE RECOLHIMENTO DAS CONTRIBUIÇÕES PREVIDENCIÁRIAS AO RPPS</v>
      </c>
    </row>
    <row r="641" spans="3:12" ht="15">
      <c r="C641" s="133">
        <v>46</v>
      </c>
      <c r="D641" s="129" t="s">
        <v>1956</v>
      </c>
      <c r="E641" s="133">
        <f t="shared" si="9"/>
        <v>2016</v>
      </c>
      <c r="F641" s="129" t="s">
        <v>2022</v>
      </c>
      <c r="G641" s="134" t="s">
        <v>124</v>
      </c>
      <c r="H641" s="130" t="s">
        <v>1970</v>
      </c>
      <c r="I641" s="140" t="s">
        <v>695</v>
      </c>
      <c r="J641" s="138">
        <f>'11'!D797</f>
        <v>0</v>
      </c>
      <c r="K641" s="141">
        <f>'16'!C60</f>
        <v>0</v>
      </c>
      <c r="L641" s="176" t="str">
        <f>'16'!$B$6</f>
        <v>16 DEMONSTRATIVO DE RECOLHIMENTO DAS CONTRIBUIÇÕES PREVIDENCIÁRIAS AO RPPS</v>
      </c>
    </row>
    <row r="642" spans="3:12" ht="15">
      <c r="C642" s="133">
        <v>46</v>
      </c>
      <c r="D642" s="129" t="s">
        <v>1956</v>
      </c>
      <c r="E642" s="133">
        <f t="shared" si="9"/>
        <v>2016</v>
      </c>
      <c r="F642" s="129" t="s">
        <v>2194</v>
      </c>
      <c r="G642" s="134" t="s">
        <v>124</v>
      </c>
      <c r="H642" s="130" t="s">
        <v>2023</v>
      </c>
      <c r="I642" s="140" t="s">
        <v>695</v>
      </c>
      <c r="J642" s="138">
        <f>'11'!D798</f>
        <v>0</v>
      </c>
      <c r="K642" s="141">
        <f>'16'!D48</f>
        <v>0</v>
      </c>
      <c r="L642" s="176" t="str">
        <f>'16'!$B$6</f>
        <v>16 DEMONSTRATIVO DE RECOLHIMENTO DAS CONTRIBUIÇÕES PREVIDENCIÁRIAS AO RPPS</v>
      </c>
    </row>
    <row r="643" spans="3:12" ht="15">
      <c r="C643" s="133">
        <v>46</v>
      </c>
      <c r="D643" s="129" t="s">
        <v>1956</v>
      </c>
      <c r="E643" s="133">
        <f t="shared" si="9"/>
        <v>2016</v>
      </c>
      <c r="F643" s="129" t="s">
        <v>2195</v>
      </c>
      <c r="G643" s="134" t="s">
        <v>124</v>
      </c>
      <c r="H643" s="130" t="s">
        <v>2024</v>
      </c>
      <c r="I643" s="140" t="s">
        <v>695</v>
      </c>
      <c r="J643" s="138">
        <f>'11'!D799</f>
        <v>0</v>
      </c>
      <c r="K643" s="141">
        <f>'16'!D49</f>
        <v>0</v>
      </c>
      <c r="L643" s="176" t="str">
        <f>'16'!$B$6</f>
        <v>16 DEMONSTRATIVO DE RECOLHIMENTO DAS CONTRIBUIÇÕES PREVIDENCIÁRIAS AO RPPS</v>
      </c>
    </row>
    <row r="644" spans="3:12" ht="15">
      <c r="C644" s="133">
        <v>46</v>
      </c>
      <c r="D644" s="129" t="s">
        <v>1956</v>
      </c>
      <c r="E644" s="133">
        <f t="shared" si="9"/>
        <v>2016</v>
      </c>
      <c r="F644" s="129" t="s">
        <v>2196</v>
      </c>
      <c r="G644" s="134" t="s">
        <v>124</v>
      </c>
      <c r="H644" s="130" t="s">
        <v>2025</v>
      </c>
      <c r="I644" s="140" t="s">
        <v>695</v>
      </c>
      <c r="J644" s="138">
        <f>'11'!D800</f>
        <v>0</v>
      </c>
      <c r="K644" s="141">
        <f>'16'!D50</f>
        <v>0</v>
      </c>
      <c r="L644" s="176" t="str">
        <f>'16'!$B$6</f>
        <v>16 DEMONSTRATIVO DE RECOLHIMENTO DAS CONTRIBUIÇÕES PREVIDENCIÁRIAS AO RPPS</v>
      </c>
    </row>
    <row r="645" spans="3:12" ht="15">
      <c r="C645" s="133">
        <v>46</v>
      </c>
      <c r="D645" s="129" t="s">
        <v>1956</v>
      </c>
      <c r="E645" s="133">
        <f t="shared" si="9"/>
        <v>2016</v>
      </c>
      <c r="F645" s="129" t="s">
        <v>2197</v>
      </c>
      <c r="G645" s="134" t="s">
        <v>124</v>
      </c>
      <c r="H645" s="130" t="s">
        <v>2026</v>
      </c>
      <c r="I645" s="140" t="s">
        <v>695</v>
      </c>
      <c r="J645" s="138">
        <f>'11'!D801</f>
        <v>0</v>
      </c>
      <c r="K645" s="141">
        <f>'16'!D51</f>
        <v>0</v>
      </c>
      <c r="L645" s="176" t="str">
        <f>'16'!$B$6</f>
        <v>16 DEMONSTRATIVO DE RECOLHIMENTO DAS CONTRIBUIÇÕES PREVIDENCIÁRIAS AO RPPS</v>
      </c>
    </row>
    <row r="646" spans="3:12" ht="15">
      <c r="C646" s="133">
        <v>46</v>
      </c>
      <c r="D646" s="129" t="s">
        <v>1956</v>
      </c>
      <c r="E646" s="133">
        <f t="shared" si="9"/>
        <v>2016</v>
      </c>
      <c r="F646" s="129" t="s">
        <v>2198</v>
      </c>
      <c r="G646" s="134" t="s">
        <v>124</v>
      </c>
      <c r="H646" s="130" t="s">
        <v>2027</v>
      </c>
      <c r="I646" s="140" t="s">
        <v>695</v>
      </c>
      <c r="J646" s="138">
        <f>'11'!D802</f>
        <v>0</v>
      </c>
      <c r="K646" s="141">
        <f>'16'!D52</f>
        <v>0</v>
      </c>
      <c r="L646" s="176" t="str">
        <f>'16'!$B$6</f>
        <v>16 DEMONSTRATIVO DE RECOLHIMENTO DAS CONTRIBUIÇÕES PREVIDENCIÁRIAS AO RPPS</v>
      </c>
    </row>
    <row r="647" spans="3:12" ht="15">
      <c r="C647" s="133">
        <v>46</v>
      </c>
      <c r="D647" s="129" t="s">
        <v>1956</v>
      </c>
      <c r="E647" s="133">
        <f t="shared" si="9"/>
        <v>2016</v>
      </c>
      <c r="F647" s="129" t="s">
        <v>2199</v>
      </c>
      <c r="G647" s="134" t="s">
        <v>124</v>
      </c>
      <c r="H647" s="130" t="s">
        <v>2028</v>
      </c>
      <c r="I647" s="140" t="s">
        <v>695</v>
      </c>
      <c r="J647" s="138">
        <f>'11'!D803</f>
        <v>0</v>
      </c>
      <c r="K647" s="141">
        <f>'16'!D53</f>
        <v>0</v>
      </c>
      <c r="L647" s="176" t="str">
        <f>'16'!$B$6</f>
        <v>16 DEMONSTRATIVO DE RECOLHIMENTO DAS CONTRIBUIÇÕES PREVIDENCIÁRIAS AO RPPS</v>
      </c>
    </row>
    <row r="648" spans="3:12" ht="15">
      <c r="C648" s="133">
        <v>46</v>
      </c>
      <c r="D648" s="129" t="s">
        <v>1956</v>
      </c>
      <c r="E648" s="133">
        <f t="shared" si="9"/>
        <v>2016</v>
      </c>
      <c r="F648" s="129" t="s">
        <v>2200</v>
      </c>
      <c r="G648" s="134" t="s">
        <v>124</v>
      </c>
      <c r="H648" s="130" t="s">
        <v>2029</v>
      </c>
      <c r="I648" s="140" t="s">
        <v>695</v>
      </c>
      <c r="J648" s="138">
        <f>'11'!D804</f>
        <v>0</v>
      </c>
      <c r="K648" s="141">
        <f>'16'!D54</f>
        <v>0</v>
      </c>
      <c r="L648" s="176" t="str">
        <f>'16'!$B$6</f>
        <v>16 DEMONSTRATIVO DE RECOLHIMENTO DAS CONTRIBUIÇÕES PREVIDENCIÁRIAS AO RPPS</v>
      </c>
    </row>
    <row r="649" spans="3:12" ht="15">
      <c r="C649" s="133">
        <v>46</v>
      </c>
      <c r="D649" s="129" t="s">
        <v>1956</v>
      </c>
      <c r="E649" s="133">
        <f t="shared" si="9"/>
        <v>2016</v>
      </c>
      <c r="F649" s="129" t="s">
        <v>2201</v>
      </c>
      <c r="G649" s="134" t="s">
        <v>124</v>
      </c>
      <c r="H649" s="130" t="s">
        <v>2030</v>
      </c>
      <c r="I649" s="140" t="s">
        <v>695</v>
      </c>
      <c r="J649" s="138">
        <f>'11'!D805</f>
        <v>0</v>
      </c>
      <c r="K649" s="141">
        <f>'16'!D55</f>
        <v>0</v>
      </c>
      <c r="L649" s="176" t="str">
        <f>'16'!$B$6</f>
        <v>16 DEMONSTRATIVO DE RECOLHIMENTO DAS CONTRIBUIÇÕES PREVIDENCIÁRIAS AO RPPS</v>
      </c>
    </row>
    <row r="650" spans="3:12" ht="15">
      <c r="C650" s="133">
        <v>46</v>
      </c>
      <c r="D650" s="129" t="s">
        <v>1956</v>
      </c>
      <c r="E650" s="133">
        <f t="shared" si="9"/>
        <v>2016</v>
      </c>
      <c r="F650" s="129" t="s">
        <v>2202</v>
      </c>
      <c r="G650" s="134" t="s">
        <v>124</v>
      </c>
      <c r="H650" s="130" t="s">
        <v>2031</v>
      </c>
      <c r="I650" s="140" t="s">
        <v>695</v>
      </c>
      <c r="J650" s="138">
        <f>'11'!D806</f>
        <v>0</v>
      </c>
      <c r="K650" s="141">
        <f>'16'!D56</f>
        <v>0</v>
      </c>
      <c r="L650" s="176" t="str">
        <f>'16'!$B$6</f>
        <v>16 DEMONSTRATIVO DE RECOLHIMENTO DAS CONTRIBUIÇÕES PREVIDENCIÁRIAS AO RPPS</v>
      </c>
    </row>
    <row r="651" spans="3:12" ht="15">
      <c r="C651" s="133">
        <v>46</v>
      </c>
      <c r="D651" s="129" t="s">
        <v>1956</v>
      </c>
      <c r="E651" s="133">
        <f t="shared" si="9"/>
        <v>2016</v>
      </c>
      <c r="F651" s="129" t="s">
        <v>2203</v>
      </c>
      <c r="G651" s="134" t="s">
        <v>124</v>
      </c>
      <c r="H651" s="130" t="s">
        <v>2032</v>
      </c>
      <c r="I651" s="140" t="s">
        <v>695</v>
      </c>
      <c r="J651" s="138">
        <f>'11'!D807</f>
        <v>0</v>
      </c>
      <c r="K651" s="141">
        <f>'16'!D57</f>
        <v>0</v>
      </c>
      <c r="L651" s="176" t="str">
        <f>'16'!$B$6</f>
        <v>16 DEMONSTRATIVO DE RECOLHIMENTO DAS CONTRIBUIÇÕES PREVIDENCIÁRIAS AO RPPS</v>
      </c>
    </row>
    <row r="652" spans="3:12" ht="15">
      <c r="C652" s="133">
        <v>46</v>
      </c>
      <c r="D652" s="129" t="s">
        <v>1956</v>
      </c>
      <c r="E652" s="133">
        <f t="shared" si="9"/>
        <v>2016</v>
      </c>
      <c r="F652" s="129" t="s">
        <v>2204</v>
      </c>
      <c r="G652" s="134" t="s">
        <v>124</v>
      </c>
      <c r="H652" s="130" t="s">
        <v>2033</v>
      </c>
      <c r="I652" s="140" t="s">
        <v>695</v>
      </c>
      <c r="J652" s="138">
        <f>'11'!D808</f>
        <v>0</v>
      </c>
      <c r="K652" s="141">
        <f>'16'!D58</f>
        <v>0</v>
      </c>
      <c r="L652" s="176" t="str">
        <f>'16'!$B$6</f>
        <v>16 DEMONSTRATIVO DE RECOLHIMENTO DAS CONTRIBUIÇÕES PREVIDENCIÁRIAS AO RPPS</v>
      </c>
    </row>
    <row r="653" spans="3:12" ht="15">
      <c r="C653" s="133">
        <v>46</v>
      </c>
      <c r="D653" s="129" t="s">
        <v>1956</v>
      </c>
      <c r="E653" s="133">
        <f t="shared" si="9"/>
        <v>2016</v>
      </c>
      <c r="F653" s="129" t="s">
        <v>2205</v>
      </c>
      <c r="G653" s="134" t="s">
        <v>124</v>
      </c>
      <c r="H653" s="130" t="s">
        <v>2034</v>
      </c>
      <c r="I653" s="140" t="s">
        <v>695</v>
      </c>
      <c r="J653" s="138">
        <f>'11'!D809</f>
        <v>0</v>
      </c>
      <c r="K653" s="141">
        <f>'16'!D59</f>
        <v>0</v>
      </c>
      <c r="L653" s="176" t="str">
        <f>'16'!$B$6</f>
        <v>16 DEMONSTRATIVO DE RECOLHIMENTO DAS CONTRIBUIÇÕES PREVIDENCIÁRIAS AO RPPS</v>
      </c>
    </row>
    <row r="654" spans="3:12" ht="15">
      <c r="C654" s="133">
        <v>46</v>
      </c>
      <c r="D654" s="129" t="s">
        <v>1956</v>
      </c>
      <c r="E654" s="133">
        <f t="shared" si="9"/>
        <v>2016</v>
      </c>
      <c r="F654" s="129" t="s">
        <v>2206</v>
      </c>
      <c r="G654" s="134" t="s">
        <v>124</v>
      </c>
      <c r="H654" s="130" t="s">
        <v>2035</v>
      </c>
      <c r="I654" s="140" t="s">
        <v>695</v>
      </c>
      <c r="J654" s="138">
        <f>'11'!D810</f>
        <v>0</v>
      </c>
      <c r="K654" s="141">
        <f>'16'!D60</f>
        <v>0</v>
      </c>
      <c r="L654" s="176" t="str">
        <f>'16'!$B$6</f>
        <v>16 DEMONSTRATIVO DE RECOLHIMENTO DAS CONTRIBUIÇÕES PREVIDENCIÁRIAS AO RPPS</v>
      </c>
    </row>
    <row r="655" spans="3:12" ht="15">
      <c r="C655" s="133">
        <v>46</v>
      </c>
      <c r="D655" s="129" t="s">
        <v>1956</v>
      </c>
      <c r="E655" s="133">
        <f t="shared" si="9"/>
        <v>2016</v>
      </c>
      <c r="F655" s="129" t="s">
        <v>2207</v>
      </c>
      <c r="G655" s="134" t="s">
        <v>124</v>
      </c>
      <c r="H655" s="130" t="s">
        <v>1971</v>
      </c>
      <c r="I655" s="140" t="s">
        <v>695</v>
      </c>
      <c r="J655" s="138">
        <f>'11'!D811</f>
        <v>0</v>
      </c>
      <c r="K655" s="141">
        <f>'16'!E48</f>
        <v>0</v>
      </c>
      <c r="L655" s="176" t="str">
        <f>'16'!$B$6</f>
        <v>16 DEMONSTRATIVO DE RECOLHIMENTO DAS CONTRIBUIÇÕES PREVIDENCIÁRIAS AO RPPS</v>
      </c>
    </row>
    <row r="656" spans="3:12" ht="15">
      <c r="C656" s="133">
        <v>46</v>
      </c>
      <c r="D656" s="129" t="s">
        <v>1956</v>
      </c>
      <c r="E656" s="133">
        <f t="shared" si="9"/>
        <v>2016</v>
      </c>
      <c r="F656" s="129" t="s">
        <v>2208</v>
      </c>
      <c r="G656" s="134" t="s">
        <v>124</v>
      </c>
      <c r="H656" s="130" t="s">
        <v>1972</v>
      </c>
      <c r="I656" s="140" t="s">
        <v>695</v>
      </c>
      <c r="J656" s="138">
        <f>'11'!D812</f>
        <v>0</v>
      </c>
      <c r="K656" s="141">
        <f>'16'!E49</f>
        <v>0</v>
      </c>
      <c r="L656" s="176" t="str">
        <f>'16'!$B$6</f>
        <v>16 DEMONSTRATIVO DE RECOLHIMENTO DAS CONTRIBUIÇÕES PREVIDENCIÁRIAS AO RPPS</v>
      </c>
    </row>
    <row r="657" spans="3:12" ht="15">
      <c r="C657" s="133">
        <v>46</v>
      </c>
      <c r="D657" s="129" t="s">
        <v>1956</v>
      </c>
      <c r="E657" s="133">
        <f t="shared" si="9"/>
        <v>2016</v>
      </c>
      <c r="F657" s="129" t="s">
        <v>2209</v>
      </c>
      <c r="G657" s="134" t="s">
        <v>124</v>
      </c>
      <c r="H657" s="130" t="s">
        <v>1973</v>
      </c>
      <c r="I657" s="140" t="s">
        <v>695</v>
      </c>
      <c r="J657" s="138">
        <f>'11'!D813</f>
        <v>0</v>
      </c>
      <c r="K657" s="141">
        <f>'16'!E50</f>
        <v>0</v>
      </c>
      <c r="L657" s="176" t="str">
        <f>'16'!$B$6</f>
        <v>16 DEMONSTRATIVO DE RECOLHIMENTO DAS CONTRIBUIÇÕES PREVIDENCIÁRIAS AO RPPS</v>
      </c>
    </row>
    <row r="658" spans="3:12" ht="15">
      <c r="C658" s="133">
        <v>46</v>
      </c>
      <c r="D658" s="129" t="s">
        <v>1956</v>
      </c>
      <c r="E658" s="133">
        <f aca="true" t="shared" si="10" ref="E658:E734">E657</f>
        <v>2016</v>
      </c>
      <c r="F658" s="129" t="s">
        <v>2210</v>
      </c>
      <c r="G658" s="134" t="s">
        <v>124</v>
      </c>
      <c r="H658" s="130" t="s">
        <v>1974</v>
      </c>
      <c r="I658" s="140" t="s">
        <v>695</v>
      </c>
      <c r="J658" s="138">
        <f>'11'!D814</f>
        <v>0</v>
      </c>
      <c r="K658" s="141">
        <f>'16'!E51</f>
        <v>0</v>
      </c>
      <c r="L658" s="176" t="str">
        <f>'16'!$B$6</f>
        <v>16 DEMONSTRATIVO DE RECOLHIMENTO DAS CONTRIBUIÇÕES PREVIDENCIÁRIAS AO RPPS</v>
      </c>
    </row>
    <row r="659" spans="3:12" ht="15">
      <c r="C659" s="133">
        <v>46</v>
      </c>
      <c r="D659" s="129" t="s">
        <v>1956</v>
      </c>
      <c r="E659" s="133">
        <f t="shared" si="10"/>
        <v>2016</v>
      </c>
      <c r="F659" s="129" t="s">
        <v>2211</v>
      </c>
      <c r="G659" s="134" t="s">
        <v>124</v>
      </c>
      <c r="H659" s="130" t="s">
        <v>1975</v>
      </c>
      <c r="I659" s="140" t="s">
        <v>695</v>
      </c>
      <c r="J659" s="138">
        <f>'11'!D815</f>
        <v>0</v>
      </c>
      <c r="K659" s="141">
        <f>'16'!E52</f>
        <v>0</v>
      </c>
      <c r="L659" s="176" t="str">
        <f>'16'!$B$6</f>
        <v>16 DEMONSTRATIVO DE RECOLHIMENTO DAS CONTRIBUIÇÕES PREVIDENCIÁRIAS AO RPPS</v>
      </c>
    </row>
    <row r="660" spans="3:12" ht="15">
      <c r="C660" s="133">
        <v>46</v>
      </c>
      <c r="D660" s="129" t="s">
        <v>1956</v>
      </c>
      <c r="E660" s="133">
        <f t="shared" si="10"/>
        <v>2016</v>
      </c>
      <c r="F660" s="129" t="s">
        <v>2212</v>
      </c>
      <c r="G660" s="134" t="s">
        <v>124</v>
      </c>
      <c r="H660" s="130" t="s">
        <v>1976</v>
      </c>
      <c r="I660" s="140" t="s">
        <v>695</v>
      </c>
      <c r="J660" s="138">
        <f>'11'!D816</f>
        <v>0</v>
      </c>
      <c r="K660" s="141">
        <f>'16'!E53</f>
        <v>0</v>
      </c>
      <c r="L660" s="176" t="str">
        <f>'16'!$B$6</f>
        <v>16 DEMONSTRATIVO DE RECOLHIMENTO DAS CONTRIBUIÇÕES PREVIDENCIÁRIAS AO RPPS</v>
      </c>
    </row>
    <row r="661" spans="3:12" ht="15">
      <c r="C661" s="133">
        <v>46</v>
      </c>
      <c r="D661" s="129" t="s">
        <v>1956</v>
      </c>
      <c r="E661" s="133">
        <f t="shared" si="10"/>
        <v>2016</v>
      </c>
      <c r="F661" s="129" t="s">
        <v>2213</v>
      </c>
      <c r="G661" s="134" t="s">
        <v>124</v>
      </c>
      <c r="H661" s="130" t="s">
        <v>1977</v>
      </c>
      <c r="I661" s="140" t="s">
        <v>695</v>
      </c>
      <c r="J661" s="138">
        <f>'11'!D817</f>
        <v>0</v>
      </c>
      <c r="K661" s="141">
        <f>'16'!E54</f>
        <v>0</v>
      </c>
      <c r="L661" s="176" t="str">
        <f>'16'!$B$6</f>
        <v>16 DEMONSTRATIVO DE RECOLHIMENTO DAS CONTRIBUIÇÕES PREVIDENCIÁRIAS AO RPPS</v>
      </c>
    </row>
    <row r="662" spans="3:12" ht="15">
      <c r="C662" s="133">
        <v>46</v>
      </c>
      <c r="D662" s="129" t="s">
        <v>1956</v>
      </c>
      <c r="E662" s="133">
        <f t="shared" si="10"/>
        <v>2016</v>
      </c>
      <c r="F662" s="129" t="s">
        <v>2214</v>
      </c>
      <c r="G662" s="134" t="s">
        <v>124</v>
      </c>
      <c r="H662" s="130" t="s">
        <v>1978</v>
      </c>
      <c r="I662" s="140" t="s">
        <v>695</v>
      </c>
      <c r="J662" s="138">
        <f>'11'!D818</f>
        <v>0</v>
      </c>
      <c r="K662" s="141">
        <f>'16'!E55</f>
        <v>0</v>
      </c>
      <c r="L662" s="176" t="str">
        <f>'16'!$B$6</f>
        <v>16 DEMONSTRATIVO DE RECOLHIMENTO DAS CONTRIBUIÇÕES PREVIDENCIÁRIAS AO RPPS</v>
      </c>
    </row>
    <row r="663" spans="3:12" ht="15">
      <c r="C663" s="133">
        <v>46</v>
      </c>
      <c r="D663" s="129" t="s">
        <v>1956</v>
      </c>
      <c r="E663" s="133">
        <f t="shared" si="10"/>
        <v>2016</v>
      </c>
      <c r="F663" s="129" t="s">
        <v>2215</v>
      </c>
      <c r="G663" s="134" t="s">
        <v>124</v>
      </c>
      <c r="H663" s="130" t="s">
        <v>1979</v>
      </c>
      <c r="I663" s="140" t="s">
        <v>695</v>
      </c>
      <c r="J663" s="138">
        <f>'11'!D819</f>
        <v>0</v>
      </c>
      <c r="K663" s="141">
        <f>'16'!E56</f>
        <v>0</v>
      </c>
      <c r="L663" s="176" t="str">
        <f>'16'!$B$6</f>
        <v>16 DEMONSTRATIVO DE RECOLHIMENTO DAS CONTRIBUIÇÕES PREVIDENCIÁRIAS AO RPPS</v>
      </c>
    </row>
    <row r="664" spans="3:12" ht="15">
      <c r="C664" s="133">
        <v>46</v>
      </c>
      <c r="D664" s="129" t="s">
        <v>1956</v>
      </c>
      <c r="E664" s="133">
        <f t="shared" si="10"/>
        <v>2016</v>
      </c>
      <c r="F664" s="129" t="s">
        <v>2216</v>
      </c>
      <c r="G664" s="134" t="s">
        <v>124</v>
      </c>
      <c r="H664" s="130" t="s">
        <v>1980</v>
      </c>
      <c r="I664" s="140" t="s">
        <v>695</v>
      </c>
      <c r="J664" s="138">
        <f>'11'!D820</f>
        <v>0</v>
      </c>
      <c r="K664" s="141">
        <f>'16'!E57</f>
        <v>0</v>
      </c>
      <c r="L664" s="176" t="str">
        <f>'16'!$B$6</f>
        <v>16 DEMONSTRATIVO DE RECOLHIMENTO DAS CONTRIBUIÇÕES PREVIDENCIÁRIAS AO RPPS</v>
      </c>
    </row>
    <row r="665" spans="3:12" ht="15">
      <c r="C665" s="133">
        <v>46</v>
      </c>
      <c r="D665" s="129" t="s">
        <v>1956</v>
      </c>
      <c r="E665" s="133">
        <f t="shared" si="10"/>
        <v>2016</v>
      </c>
      <c r="F665" s="129" t="s">
        <v>2217</v>
      </c>
      <c r="G665" s="134" t="s">
        <v>124</v>
      </c>
      <c r="H665" s="130" t="s">
        <v>1981</v>
      </c>
      <c r="I665" s="140" t="s">
        <v>695</v>
      </c>
      <c r="J665" s="138">
        <f>'11'!D821</f>
        <v>0</v>
      </c>
      <c r="K665" s="141">
        <f>'16'!E58</f>
        <v>0</v>
      </c>
      <c r="L665" s="176" t="str">
        <f>'16'!$B$6</f>
        <v>16 DEMONSTRATIVO DE RECOLHIMENTO DAS CONTRIBUIÇÕES PREVIDENCIÁRIAS AO RPPS</v>
      </c>
    </row>
    <row r="666" spans="3:12" ht="15">
      <c r="C666" s="133">
        <v>46</v>
      </c>
      <c r="D666" s="129" t="s">
        <v>1956</v>
      </c>
      <c r="E666" s="133">
        <f t="shared" si="10"/>
        <v>2016</v>
      </c>
      <c r="F666" s="129" t="s">
        <v>2218</v>
      </c>
      <c r="G666" s="134" t="s">
        <v>124</v>
      </c>
      <c r="H666" s="130" t="s">
        <v>1982</v>
      </c>
      <c r="I666" s="140" t="s">
        <v>695</v>
      </c>
      <c r="J666" s="138">
        <f>'11'!D822</f>
        <v>0</v>
      </c>
      <c r="K666" s="141">
        <f>'16'!E59</f>
        <v>0</v>
      </c>
      <c r="L666" s="176" t="str">
        <f>'16'!$B$6</f>
        <v>16 DEMONSTRATIVO DE RECOLHIMENTO DAS CONTRIBUIÇÕES PREVIDENCIÁRIAS AO RPPS</v>
      </c>
    </row>
    <row r="667" spans="3:12" ht="15">
      <c r="C667" s="133">
        <v>46</v>
      </c>
      <c r="D667" s="129" t="s">
        <v>1956</v>
      </c>
      <c r="E667" s="133">
        <f t="shared" si="10"/>
        <v>2016</v>
      </c>
      <c r="F667" s="129" t="s">
        <v>2219</v>
      </c>
      <c r="G667" s="134" t="s">
        <v>124</v>
      </c>
      <c r="H667" s="130" t="s">
        <v>1983</v>
      </c>
      <c r="I667" s="140" t="s">
        <v>695</v>
      </c>
      <c r="J667" s="138">
        <f>'11'!D823</f>
        <v>0</v>
      </c>
      <c r="K667" s="141">
        <f>'16'!E60</f>
        <v>0</v>
      </c>
      <c r="L667" s="176" t="str">
        <f>'16'!$B$6</f>
        <v>16 DEMONSTRATIVO DE RECOLHIMENTO DAS CONTRIBUIÇÕES PREVIDENCIÁRIAS AO RPPS</v>
      </c>
    </row>
    <row r="668" spans="3:12" ht="15">
      <c r="C668" s="133">
        <v>46</v>
      </c>
      <c r="D668" s="129" t="s">
        <v>1956</v>
      </c>
      <c r="E668" s="133">
        <f t="shared" si="10"/>
        <v>2016</v>
      </c>
      <c r="F668" s="129" t="s">
        <v>2220</v>
      </c>
      <c r="G668" s="134" t="s">
        <v>124</v>
      </c>
      <c r="H668" s="130" t="s">
        <v>1984</v>
      </c>
      <c r="I668" s="140" t="s">
        <v>695</v>
      </c>
      <c r="J668" s="138">
        <f>'11'!D824</f>
        <v>0</v>
      </c>
      <c r="K668" s="141">
        <f>'16'!F48</f>
        <v>0</v>
      </c>
      <c r="L668" s="176" t="str">
        <f>'16'!$B$6</f>
        <v>16 DEMONSTRATIVO DE RECOLHIMENTO DAS CONTRIBUIÇÕES PREVIDENCIÁRIAS AO RPPS</v>
      </c>
    </row>
    <row r="669" spans="3:12" ht="15">
      <c r="C669" s="133">
        <v>46</v>
      </c>
      <c r="D669" s="129" t="s">
        <v>1956</v>
      </c>
      <c r="E669" s="133">
        <f t="shared" si="10"/>
        <v>2016</v>
      </c>
      <c r="F669" s="129" t="s">
        <v>2221</v>
      </c>
      <c r="G669" s="134" t="s">
        <v>124</v>
      </c>
      <c r="H669" s="130" t="s">
        <v>1985</v>
      </c>
      <c r="I669" s="140" t="s">
        <v>695</v>
      </c>
      <c r="J669" s="138">
        <f>'11'!D825</f>
        <v>0</v>
      </c>
      <c r="K669" s="141">
        <f>'16'!F49</f>
        <v>0</v>
      </c>
      <c r="L669" s="176" t="str">
        <f>'16'!$B$6</f>
        <v>16 DEMONSTRATIVO DE RECOLHIMENTO DAS CONTRIBUIÇÕES PREVIDENCIÁRIAS AO RPPS</v>
      </c>
    </row>
    <row r="670" spans="3:12" ht="15">
      <c r="C670" s="133">
        <v>46</v>
      </c>
      <c r="D670" s="129" t="s">
        <v>1956</v>
      </c>
      <c r="E670" s="133">
        <f t="shared" si="10"/>
        <v>2016</v>
      </c>
      <c r="F670" s="129" t="s">
        <v>2222</v>
      </c>
      <c r="G670" s="134" t="s">
        <v>124</v>
      </c>
      <c r="H670" s="130" t="s">
        <v>1986</v>
      </c>
      <c r="I670" s="140" t="s">
        <v>695</v>
      </c>
      <c r="J670" s="138">
        <f>'11'!D826</f>
        <v>0</v>
      </c>
      <c r="K670" s="141">
        <f>'16'!F50</f>
        <v>0</v>
      </c>
      <c r="L670" s="176" t="str">
        <f>'16'!$B$6</f>
        <v>16 DEMONSTRATIVO DE RECOLHIMENTO DAS CONTRIBUIÇÕES PREVIDENCIÁRIAS AO RPPS</v>
      </c>
    </row>
    <row r="671" spans="3:12" ht="15">
      <c r="C671" s="133">
        <v>46</v>
      </c>
      <c r="D671" s="129" t="s">
        <v>1956</v>
      </c>
      <c r="E671" s="133">
        <f t="shared" si="10"/>
        <v>2016</v>
      </c>
      <c r="F671" s="129" t="s">
        <v>2223</v>
      </c>
      <c r="G671" s="134" t="s">
        <v>124</v>
      </c>
      <c r="H671" s="130" t="s">
        <v>1987</v>
      </c>
      <c r="I671" s="140" t="s">
        <v>695</v>
      </c>
      <c r="J671" s="138">
        <f>'11'!D827</f>
        <v>0</v>
      </c>
      <c r="K671" s="141">
        <f>'16'!F51</f>
        <v>0</v>
      </c>
      <c r="L671" s="176" t="str">
        <f>'16'!$B$6</f>
        <v>16 DEMONSTRATIVO DE RECOLHIMENTO DAS CONTRIBUIÇÕES PREVIDENCIÁRIAS AO RPPS</v>
      </c>
    </row>
    <row r="672" spans="3:12" ht="15">
      <c r="C672" s="133">
        <v>46</v>
      </c>
      <c r="D672" s="129" t="s">
        <v>1956</v>
      </c>
      <c r="E672" s="133">
        <f t="shared" si="10"/>
        <v>2016</v>
      </c>
      <c r="F672" s="129" t="s">
        <v>2224</v>
      </c>
      <c r="G672" s="134" t="s">
        <v>124</v>
      </c>
      <c r="H672" s="130" t="s">
        <v>1988</v>
      </c>
      <c r="I672" s="140" t="s">
        <v>695</v>
      </c>
      <c r="J672" s="138">
        <f>'11'!D828</f>
        <v>0</v>
      </c>
      <c r="K672" s="141">
        <f>'16'!F52</f>
        <v>0</v>
      </c>
      <c r="L672" s="176" t="str">
        <f>'16'!$B$6</f>
        <v>16 DEMONSTRATIVO DE RECOLHIMENTO DAS CONTRIBUIÇÕES PREVIDENCIÁRIAS AO RPPS</v>
      </c>
    </row>
    <row r="673" spans="3:12" ht="15">
      <c r="C673" s="133">
        <v>46</v>
      </c>
      <c r="D673" s="129" t="s">
        <v>1956</v>
      </c>
      <c r="E673" s="133">
        <f t="shared" si="10"/>
        <v>2016</v>
      </c>
      <c r="F673" s="129" t="s">
        <v>2225</v>
      </c>
      <c r="G673" s="134" t="s">
        <v>124</v>
      </c>
      <c r="H673" s="130" t="s">
        <v>1989</v>
      </c>
      <c r="I673" s="140" t="s">
        <v>695</v>
      </c>
      <c r="J673" s="138">
        <f>'11'!D829</f>
        <v>0</v>
      </c>
      <c r="K673" s="141">
        <f>'16'!F53</f>
        <v>0</v>
      </c>
      <c r="L673" s="176" t="str">
        <f>'16'!$B$6</f>
        <v>16 DEMONSTRATIVO DE RECOLHIMENTO DAS CONTRIBUIÇÕES PREVIDENCIÁRIAS AO RPPS</v>
      </c>
    </row>
    <row r="674" spans="3:12" ht="15">
      <c r="C674" s="133">
        <v>46</v>
      </c>
      <c r="D674" s="129" t="s">
        <v>1956</v>
      </c>
      <c r="E674" s="133">
        <f t="shared" si="10"/>
        <v>2016</v>
      </c>
      <c r="F674" s="129" t="s">
        <v>2226</v>
      </c>
      <c r="G674" s="134" t="s">
        <v>124</v>
      </c>
      <c r="H674" s="130" t="s">
        <v>1990</v>
      </c>
      <c r="I674" s="140" t="s">
        <v>695</v>
      </c>
      <c r="J674" s="138">
        <f>'11'!D830</f>
        <v>0</v>
      </c>
      <c r="K674" s="141">
        <f>'16'!F54</f>
        <v>0</v>
      </c>
      <c r="L674" s="176" t="str">
        <f>'16'!$B$6</f>
        <v>16 DEMONSTRATIVO DE RECOLHIMENTO DAS CONTRIBUIÇÕES PREVIDENCIÁRIAS AO RPPS</v>
      </c>
    </row>
    <row r="675" spans="3:12" ht="15">
      <c r="C675" s="133">
        <v>46</v>
      </c>
      <c r="D675" s="129" t="s">
        <v>1956</v>
      </c>
      <c r="E675" s="133">
        <f t="shared" si="10"/>
        <v>2016</v>
      </c>
      <c r="F675" s="129" t="s">
        <v>2227</v>
      </c>
      <c r="G675" s="134" t="s">
        <v>124</v>
      </c>
      <c r="H675" s="130" t="s">
        <v>1991</v>
      </c>
      <c r="I675" s="140" t="s">
        <v>695</v>
      </c>
      <c r="J675" s="138">
        <f>'11'!D831</f>
        <v>0</v>
      </c>
      <c r="K675" s="141">
        <f>'16'!F55</f>
        <v>0</v>
      </c>
      <c r="L675" s="176" t="str">
        <f>'16'!$B$6</f>
        <v>16 DEMONSTRATIVO DE RECOLHIMENTO DAS CONTRIBUIÇÕES PREVIDENCIÁRIAS AO RPPS</v>
      </c>
    </row>
    <row r="676" spans="3:12" ht="15">
      <c r="C676" s="133">
        <v>46</v>
      </c>
      <c r="D676" s="129" t="s">
        <v>1956</v>
      </c>
      <c r="E676" s="133">
        <f t="shared" si="10"/>
        <v>2016</v>
      </c>
      <c r="F676" s="129" t="s">
        <v>2228</v>
      </c>
      <c r="G676" s="134" t="s">
        <v>124</v>
      </c>
      <c r="H676" s="130" t="s">
        <v>1992</v>
      </c>
      <c r="I676" s="140" t="s">
        <v>695</v>
      </c>
      <c r="J676" s="138">
        <f>'11'!D832</f>
        <v>0</v>
      </c>
      <c r="K676" s="141">
        <f>'16'!F56</f>
        <v>0</v>
      </c>
      <c r="L676" s="176" t="str">
        <f>'16'!$B$6</f>
        <v>16 DEMONSTRATIVO DE RECOLHIMENTO DAS CONTRIBUIÇÕES PREVIDENCIÁRIAS AO RPPS</v>
      </c>
    </row>
    <row r="677" spans="3:12" ht="15">
      <c r="C677" s="133">
        <v>46</v>
      </c>
      <c r="D677" s="129" t="s">
        <v>1956</v>
      </c>
      <c r="E677" s="133">
        <f t="shared" si="10"/>
        <v>2016</v>
      </c>
      <c r="F677" s="129" t="s">
        <v>2229</v>
      </c>
      <c r="G677" s="134" t="s">
        <v>124</v>
      </c>
      <c r="H677" s="130" t="s">
        <v>1993</v>
      </c>
      <c r="I677" s="140" t="s">
        <v>695</v>
      </c>
      <c r="J677" s="138">
        <f>'11'!D833</f>
        <v>0</v>
      </c>
      <c r="K677" s="141">
        <f>'16'!F57</f>
        <v>0</v>
      </c>
      <c r="L677" s="176" t="str">
        <f>'16'!$B$6</f>
        <v>16 DEMONSTRATIVO DE RECOLHIMENTO DAS CONTRIBUIÇÕES PREVIDENCIÁRIAS AO RPPS</v>
      </c>
    </row>
    <row r="678" spans="3:12" ht="15">
      <c r="C678" s="133">
        <v>46</v>
      </c>
      <c r="D678" s="129" t="s">
        <v>1956</v>
      </c>
      <c r="E678" s="133">
        <f t="shared" si="10"/>
        <v>2016</v>
      </c>
      <c r="F678" s="129" t="s">
        <v>2230</v>
      </c>
      <c r="G678" s="134" t="s">
        <v>124</v>
      </c>
      <c r="H678" s="130" t="s">
        <v>1994</v>
      </c>
      <c r="I678" s="140" t="s">
        <v>695</v>
      </c>
      <c r="J678" s="138">
        <f>'11'!D834</f>
        <v>0</v>
      </c>
      <c r="K678" s="141">
        <f>'16'!F58</f>
        <v>0</v>
      </c>
      <c r="L678" s="176" t="str">
        <f>'16'!$B$6</f>
        <v>16 DEMONSTRATIVO DE RECOLHIMENTO DAS CONTRIBUIÇÕES PREVIDENCIÁRIAS AO RPPS</v>
      </c>
    </row>
    <row r="679" spans="3:12" ht="15">
      <c r="C679" s="133">
        <v>46</v>
      </c>
      <c r="D679" s="129" t="s">
        <v>1956</v>
      </c>
      <c r="E679" s="133">
        <f t="shared" si="10"/>
        <v>2016</v>
      </c>
      <c r="F679" s="129" t="s">
        <v>2231</v>
      </c>
      <c r="G679" s="134" t="s">
        <v>124</v>
      </c>
      <c r="H679" s="130" t="s">
        <v>1995</v>
      </c>
      <c r="I679" s="140" t="s">
        <v>695</v>
      </c>
      <c r="J679" s="138">
        <f>'11'!D835</f>
        <v>0</v>
      </c>
      <c r="K679" s="141">
        <f>'16'!F59</f>
        <v>0</v>
      </c>
      <c r="L679" s="176" t="str">
        <f>'16'!$B$6</f>
        <v>16 DEMONSTRATIVO DE RECOLHIMENTO DAS CONTRIBUIÇÕES PREVIDENCIÁRIAS AO RPPS</v>
      </c>
    </row>
    <row r="680" spans="3:12" ht="15">
      <c r="C680" s="133">
        <v>46</v>
      </c>
      <c r="D680" s="129" t="s">
        <v>1956</v>
      </c>
      <c r="E680" s="133">
        <f t="shared" si="10"/>
        <v>2016</v>
      </c>
      <c r="F680" s="129" t="s">
        <v>2232</v>
      </c>
      <c r="G680" s="134" t="s">
        <v>124</v>
      </c>
      <c r="H680" s="130" t="s">
        <v>1996</v>
      </c>
      <c r="I680" s="140" t="s">
        <v>695</v>
      </c>
      <c r="J680" s="138">
        <f>'11'!D836</f>
        <v>0</v>
      </c>
      <c r="K680" s="141">
        <f>'16'!F60</f>
        <v>0</v>
      </c>
      <c r="L680" s="176" t="str">
        <f>'16'!$B$6</f>
        <v>16 DEMONSTRATIVO DE RECOLHIMENTO DAS CONTRIBUIÇÕES PREVIDENCIÁRIAS AO RPPS</v>
      </c>
    </row>
    <row r="681" spans="3:12" ht="15">
      <c r="C681" s="133">
        <v>46</v>
      </c>
      <c r="D681" s="129" t="s">
        <v>1956</v>
      </c>
      <c r="E681" s="133">
        <f t="shared" si="10"/>
        <v>2016</v>
      </c>
      <c r="F681" s="129" t="s">
        <v>2481</v>
      </c>
      <c r="G681" s="134" t="s">
        <v>124</v>
      </c>
      <c r="H681" s="130" t="s">
        <v>2429</v>
      </c>
      <c r="I681" s="140" t="s">
        <v>695</v>
      </c>
      <c r="J681" s="138">
        <f>'11'!D837</f>
        <v>0</v>
      </c>
      <c r="K681" s="141">
        <f>'16'!G48</f>
        <v>0</v>
      </c>
      <c r="L681" s="176" t="str">
        <f>'16'!$B$6</f>
        <v>16 DEMONSTRATIVO DE RECOLHIMENTO DAS CONTRIBUIÇÕES PREVIDENCIÁRIAS AO RPPS</v>
      </c>
    </row>
    <row r="682" spans="3:12" ht="15">
      <c r="C682" s="133">
        <v>46</v>
      </c>
      <c r="D682" s="129" t="s">
        <v>1956</v>
      </c>
      <c r="E682" s="133">
        <f t="shared" si="10"/>
        <v>2016</v>
      </c>
      <c r="F682" s="129" t="s">
        <v>2482</v>
      </c>
      <c r="G682" s="134" t="s">
        <v>124</v>
      </c>
      <c r="H682" s="130" t="s">
        <v>2430</v>
      </c>
      <c r="I682" s="140" t="s">
        <v>695</v>
      </c>
      <c r="J682" s="138">
        <f>'11'!D838</f>
        <v>0</v>
      </c>
      <c r="K682" s="141">
        <f>'16'!G49</f>
        <v>0</v>
      </c>
      <c r="L682" s="176" t="str">
        <f>'16'!$B$6</f>
        <v>16 DEMONSTRATIVO DE RECOLHIMENTO DAS CONTRIBUIÇÕES PREVIDENCIÁRIAS AO RPPS</v>
      </c>
    </row>
    <row r="683" spans="3:12" ht="15">
      <c r="C683" s="133">
        <v>46</v>
      </c>
      <c r="D683" s="129" t="s">
        <v>1956</v>
      </c>
      <c r="E683" s="133">
        <f t="shared" si="10"/>
        <v>2016</v>
      </c>
      <c r="F683" s="129" t="s">
        <v>2483</v>
      </c>
      <c r="G683" s="134" t="s">
        <v>124</v>
      </c>
      <c r="H683" s="130" t="s">
        <v>2431</v>
      </c>
      <c r="I683" s="140" t="s">
        <v>695</v>
      </c>
      <c r="J683" s="138">
        <f>'11'!D839</f>
        <v>0</v>
      </c>
      <c r="K683" s="141">
        <f>'16'!G50</f>
        <v>0</v>
      </c>
      <c r="L683" s="176" t="str">
        <f>'16'!$B$6</f>
        <v>16 DEMONSTRATIVO DE RECOLHIMENTO DAS CONTRIBUIÇÕES PREVIDENCIÁRIAS AO RPPS</v>
      </c>
    </row>
    <row r="684" spans="3:12" ht="15">
      <c r="C684" s="133">
        <v>46</v>
      </c>
      <c r="D684" s="129" t="s">
        <v>1956</v>
      </c>
      <c r="E684" s="133">
        <f t="shared" si="10"/>
        <v>2016</v>
      </c>
      <c r="F684" s="129" t="s">
        <v>2484</v>
      </c>
      <c r="G684" s="134" t="s">
        <v>124</v>
      </c>
      <c r="H684" s="130" t="s">
        <v>2432</v>
      </c>
      <c r="I684" s="140" t="s">
        <v>695</v>
      </c>
      <c r="J684" s="138">
        <f>'11'!D840</f>
        <v>0</v>
      </c>
      <c r="K684" s="141">
        <f>'16'!G51</f>
        <v>0</v>
      </c>
      <c r="L684" s="176" t="str">
        <f>'16'!$B$6</f>
        <v>16 DEMONSTRATIVO DE RECOLHIMENTO DAS CONTRIBUIÇÕES PREVIDENCIÁRIAS AO RPPS</v>
      </c>
    </row>
    <row r="685" spans="3:12" ht="15">
      <c r="C685" s="133">
        <v>46</v>
      </c>
      <c r="D685" s="129" t="s">
        <v>1956</v>
      </c>
      <c r="E685" s="133">
        <f t="shared" si="10"/>
        <v>2016</v>
      </c>
      <c r="F685" s="129" t="s">
        <v>2485</v>
      </c>
      <c r="G685" s="134" t="s">
        <v>124</v>
      </c>
      <c r="H685" s="130" t="s">
        <v>2433</v>
      </c>
      <c r="I685" s="140" t="s">
        <v>695</v>
      </c>
      <c r="J685" s="138">
        <f>'11'!D841</f>
        <v>0</v>
      </c>
      <c r="K685" s="141">
        <f>'16'!G52</f>
        <v>0</v>
      </c>
      <c r="L685" s="176" t="str">
        <f>'16'!$B$6</f>
        <v>16 DEMONSTRATIVO DE RECOLHIMENTO DAS CONTRIBUIÇÕES PREVIDENCIÁRIAS AO RPPS</v>
      </c>
    </row>
    <row r="686" spans="3:12" ht="15">
      <c r="C686" s="133">
        <v>46</v>
      </c>
      <c r="D686" s="129" t="s">
        <v>1956</v>
      </c>
      <c r="E686" s="133">
        <f t="shared" si="10"/>
        <v>2016</v>
      </c>
      <c r="F686" s="129" t="s">
        <v>2486</v>
      </c>
      <c r="G686" s="134" t="s">
        <v>124</v>
      </c>
      <c r="H686" s="130" t="s">
        <v>2434</v>
      </c>
      <c r="I686" s="140" t="s">
        <v>695</v>
      </c>
      <c r="J686" s="138">
        <f>'11'!D842</f>
        <v>0</v>
      </c>
      <c r="K686" s="141">
        <f>'16'!G53</f>
        <v>0</v>
      </c>
      <c r="L686" s="176" t="str">
        <f>'16'!$B$6</f>
        <v>16 DEMONSTRATIVO DE RECOLHIMENTO DAS CONTRIBUIÇÕES PREVIDENCIÁRIAS AO RPPS</v>
      </c>
    </row>
    <row r="687" spans="3:12" ht="15">
      <c r="C687" s="133">
        <v>46</v>
      </c>
      <c r="D687" s="129" t="s">
        <v>1956</v>
      </c>
      <c r="E687" s="133">
        <f t="shared" si="10"/>
        <v>2016</v>
      </c>
      <c r="F687" s="129" t="s">
        <v>2487</v>
      </c>
      <c r="G687" s="134" t="s">
        <v>124</v>
      </c>
      <c r="H687" s="130" t="s">
        <v>2435</v>
      </c>
      <c r="I687" s="140" t="s">
        <v>695</v>
      </c>
      <c r="J687" s="138">
        <f>'11'!D843</f>
        <v>0</v>
      </c>
      <c r="K687" s="141">
        <f>'16'!G54</f>
        <v>0</v>
      </c>
      <c r="L687" s="176" t="str">
        <f>'16'!$B$6</f>
        <v>16 DEMONSTRATIVO DE RECOLHIMENTO DAS CONTRIBUIÇÕES PREVIDENCIÁRIAS AO RPPS</v>
      </c>
    </row>
    <row r="688" spans="3:12" ht="15">
      <c r="C688" s="133">
        <v>46</v>
      </c>
      <c r="D688" s="129" t="s">
        <v>1956</v>
      </c>
      <c r="E688" s="133">
        <f t="shared" si="10"/>
        <v>2016</v>
      </c>
      <c r="F688" s="129" t="s">
        <v>2488</v>
      </c>
      <c r="G688" s="134" t="s">
        <v>124</v>
      </c>
      <c r="H688" s="130" t="s">
        <v>2436</v>
      </c>
      <c r="I688" s="140" t="s">
        <v>695</v>
      </c>
      <c r="J688" s="138">
        <f>'11'!D844</f>
        <v>0</v>
      </c>
      <c r="K688" s="141">
        <f>'16'!G55</f>
        <v>0</v>
      </c>
      <c r="L688" s="176" t="str">
        <f>'16'!$B$6</f>
        <v>16 DEMONSTRATIVO DE RECOLHIMENTO DAS CONTRIBUIÇÕES PREVIDENCIÁRIAS AO RPPS</v>
      </c>
    </row>
    <row r="689" spans="3:12" ht="15">
      <c r="C689" s="133">
        <v>46</v>
      </c>
      <c r="D689" s="129" t="s">
        <v>1956</v>
      </c>
      <c r="E689" s="133">
        <f t="shared" si="10"/>
        <v>2016</v>
      </c>
      <c r="F689" s="129" t="s">
        <v>2489</v>
      </c>
      <c r="G689" s="134" t="s">
        <v>124</v>
      </c>
      <c r="H689" s="130" t="s">
        <v>2437</v>
      </c>
      <c r="I689" s="140" t="s">
        <v>695</v>
      </c>
      <c r="J689" s="138">
        <f>'11'!D845</f>
        <v>0</v>
      </c>
      <c r="K689" s="141">
        <f>'16'!G56</f>
        <v>0</v>
      </c>
      <c r="L689" s="176" t="str">
        <f>'16'!$B$6</f>
        <v>16 DEMONSTRATIVO DE RECOLHIMENTO DAS CONTRIBUIÇÕES PREVIDENCIÁRIAS AO RPPS</v>
      </c>
    </row>
    <row r="690" spans="3:12" ht="15">
      <c r="C690" s="133">
        <v>46</v>
      </c>
      <c r="D690" s="129" t="s">
        <v>1956</v>
      </c>
      <c r="E690" s="133">
        <f t="shared" si="10"/>
        <v>2016</v>
      </c>
      <c r="F690" s="129" t="s">
        <v>2490</v>
      </c>
      <c r="G690" s="134" t="s">
        <v>124</v>
      </c>
      <c r="H690" s="130" t="s">
        <v>2438</v>
      </c>
      <c r="I690" s="140" t="s">
        <v>695</v>
      </c>
      <c r="J690" s="138">
        <f>'11'!D846</f>
        <v>0</v>
      </c>
      <c r="K690" s="141">
        <f>'16'!G57</f>
        <v>0</v>
      </c>
      <c r="L690" s="176" t="str">
        <f>'16'!$B$6</f>
        <v>16 DEMONSTRATIVO DE RECOLHIMENTO DAS CONTRIBUIÇÕES PREVIDENCIÁRIAS AO RPPS</v>
      </c>
    </row>
    <row r="691" spans="3:12" ht="15">
      <c r="C691" s="133">
        <v>46</v>
      </c>
      <c r="D691" s="129" t="s">
        <v>1956</v>
      </c>
      <c r="E691" s="133">
        <f t="shared" si="10"/>
        <v>2016</v>
      </c>
      <c r="F691" s="129" t="s">
        <v>2491</v>
      </c>
      <c r="G691" s="134" t="s">
        <v>124</v>
      </c>
      <c r="H691" s="130" t="s">
        <v>2439</v>
      </c>
      <c r="I691" s="140" t="s">
        <v>695</v>
      </c>
      <c r="J691" s="138">
        <f>'11'!D847</f>
        <v>0</v>
      </c>
      <c r="K691" s="141">
        <f>'16'!G58</f>
        <v>0</v>
      </c>
      <c r="L691" s="176" t="str">
        <f>'16'!$B$6</f>
        <v>16 DEMONSTRATIVO DE RECOLHIMENTO DAS CONTRIBUIÇÕES PREVIDENCIÁRIAS AO RPPS</v>
      </c>
    </row>
    <row r="692" spans="3:12" ht="15">
      <c r="C692" s="133">
        <v>46</v>
      </c>
      <c r="D692" s="129" t="s">
        <v>1956</v>
      </c>
      <c r="E692" s="133">
        <f t="shared" si="10"/>
        <v>2016</v>
      </c>
      <c r="F692" s="129" t="s">
        <v>2492</v>
      </c>
      <c r="G692" s="134" t="s">
        <v>124</v>
      </c>
      <c r="H692" s="130" t="s">
        <v>2440</v>
      </c>
      <c r="I692" s="140" t="s">
        <v>695</v>
      </c>
      <c r="J692" s="138">
        <f>'11'!D848</f>
        <v>0</v>
      </c>
      <c r="K692" s="141">
        <f>'16'!G59</f>
        <v>0</v>
      </c>
      <c r="L692" s="176" t="str">
        <f>'16'!$B$6</f>
        <v>16 DEMONSTRATIVO DE RECOLHIMENTO DAS CONTRIBUIÇÕES PREVIDENCIÁRIAS AO RPPS</v>
      </c>
    </row>
    <row r="693" spans="3:12" ht="15">
      <c r="C693" s="133">
        <v>46</v>
      </c>
      <c r="D693" s="129" t="s">
        <v>1956</v>
      </c>
      <c r="E693" s="133">
        <f t="shared" si="10"/>
        <v>2016</v>
      </c>
      <c r="F693" s="129" t="s">
        <v>2493</v>
      </c>
      <c r="G693" s="134" t="s">
        <v>124</v>
      </c>
      <c r="H693" s="130" t="s">
        <v>2441</v>
      </c>
      <c r="I693" s="140" t="s">
        <v>695</v>
      </c>
      <c r="J693" s="138">
        <f>'11'!D849</f>
        <v>0</v>
      </c>
      <c r="K693" s="141">
        <f>'16'!G60</f>
        <v>0</v>
      </c>
      <c r="L693" s="176" t="str">
        <f>'16'!$B$6</f>
        <v>16 DEMONSTRATIVO DE RECOLHIMENTO DAS CONTRIBUIÇÕES PREVIDENCIÁRIAS AO RPPS</v>
      </c>
    </row>
    <row r="694" spans="3:12" ht="15">
      <c r="C694" s="133">
        <v>46</v>
      </c>
      <c r="D694" s="129" t="s">
        <v>1956</v>
      </c>
      <c r="E694" s="133">
        <f t="shared" si="10"/>
        <v>2016</v>
      </c>
      <c r="F694" s="129" t="s">
        <v>2494</v>
      </c>
      <c r="G694" s="134" t="s">
        <v>124</v>
      </c>
      <c r="H694" s="130" t="s">
        <v>2442</v>
      </c>
      <c r="I694" s="140" t="s">
        <v>695</v>
      </c>
      <c r="J694" s="138">
        <f>'11'!D811</f>
        <v>0</v>
      </c>
      <c r="K694" s="141">
        <f>'16'!H48</f>
        <v>0</v>
      </c>
      <c r="L694" s="176" t="str">
        <f>'16'!$B$6</f>
        <v>16 DEMONSTRATIVO DE RECOLHIMENTO DAS CONTRIBUIÇÕES PREVIDENCIÁRIAS AO RPPS</v>
      </c>
    </row>
    <row r="695" spans="3:12" ht="15">
      <c r="C695" s="133">
        <v>46</v>
      </c>
      <c r="D695" s="129" t="s">
        <v>1956</v>
      </c>
      <c r="E695" s="133">
        <f t="shared" si="10"/>
        <v>2016</v>
      </c>
      <c r="F695" s="129" t="s">
        <v>2495</v>
      </c>
      <c r="G695" s="134" t="s">
        <v>124</v>
      </c>
      <c r="H695" s="130" t="s">
        <v>2443</v>
      </c>
      <c r="I695" s="140" t="s">
        <v>695</v>
      </c>
      <c r="J695" s="138">
        <f>'11'!D812</f>
        <v>0</v>
      </c>
      <c r="K695" s="141">
        <f>'16'!H49</f>
        <v>0</v>
      </c>
      <c r="L695" s="176" t="str">
        <f>'16'!$B$6</f>
        <v>16 DEMONSTRATIVO DE RECOLHIMENTO DAS CONTRIBUIÇÕES PREVIDENCIÁRIAS AO RPPS</v>
      </c>
    </row>
    <row r="696" spans="3:12" ht="15">
      <c r="C696" s="133">
        <v>46</v>
      </c>
      <c r="D696" s="129" t="s">
        <v>1956</v>
      </c>
      <c r="E696" s="133">
        <f t="shared" si="10"/>
        <v>2016</v>
      </c>
      <c r="F696" s="129" t="s">
        <v>2496</v>
      </c>
      <c r="G696" s="134" t="s">
        <v>124</v>
      </c>
      <c r="H696" s="130" t="s">
        <v>2444</v>
      </c>
      <c r="I696" s="140" t="s">
        <v>695</v>
      </c>
      <c r="J696" s="138">
        <f>'11'!D813</f>
        <v>0</v>
      </c>
      <c r="K696" s="141">
        <f>'16'!H50</f>
        <v>0</v>
      </c>
      <c r="L696" s="176" t="str">
        <f>'16'!$B$6</f>
        <v>16 DEMONSTRATIVO DE RECOLHIMENTO DAS CONTRIBUIÇÕES PREVIDENCIÁRIAS AO RPPS</v>
      </c>
    </row>
    <row r="697" spans="3:12" ht="15">
      <c r="C697" s="133">
        <v>46</v>
      </c>
      <c r="D697" s="129" t="s">
        <v>1956</v>
      </c>
      <c r="E697" s="133">
        <f t="shared" si="10"/>
        <v>2016</v>
      </c>
      <c r="F697" s="129" t="s">
        <v>2497</v>
      </c>
      <c r="G697" s="134" t="s">
        <v>124</v>
      </c>
      <c r="H697" s="130" t="s">
        <v>2445</v>
      </c>
      <c r="I697" s="140" t="s">
        <v>695</v>
      </c>
      <c r="J697" s="138">
        <f>'11'!D814</f>
        <v>0</v>
      </c>
      <c r="K697" s="141">
        <f>'16'!H51</f>
        <v>0</v>
      </c>
      <c r="L697" s="176" t="str">
        <f>'16'!$B$6</f>
        <v>16 DEMONSTRATIVO DE RECOLHIMENTO DAS CONTRIBUIÇÕES PREVIDENCIÁRIAS AO RPPS</v>
      </c>
    </row>
    <row r="698" spans="3:12" ht="15">
      <c r="C698" s="133">
        <v>46</v>
      </c>
      <c r="D698" s="129" t="s">
        <v>1956</v>
      </c>
      <c r="E698" s="133">
        <f t="shared" si="10"/>
        <v>2016</v>
      </c>
      <c r="F698" s="129" t="s">
        <v>2498</v>
      </c>
      <c r="G698" s="134" t="s">
        <v>124</v>
      </c>
      <c r="H698" s="130" t="s">
        <v>2446</v>
      </c>
      <c r="I698" s="140" t="s">
        <v>695</v>
      </c>
      <c r="J698" s="138">
        <f>'11'!D815</f>
        <v>0</v>
      </c>
      <c r="K698" s="141">
        <f>'16'!H52</f>
        <v>0</v>
      </c>
      <c r="L698" s="176" t="str">
        <f>'16'!$B$6</f>
        <v>16 DEMONSTRATIVO DE RECOLHIMENTO DAS CONTRIBUIÇÕES PREVIDENCIÁRIAS AO RPPS</v>
      </c>
    </row>
    <row r="699" spans="3:12" ht="15">
      <c r="C699" s="133">
        <v>46</v>
      </c>
      <c r="D699" s="129" t="s">
        <v>1956</v>
      </c>
      <c r="E699" s="133">
        <f t="shared" si="10"/>
        <v>2016</v>
      </c>
      <c r="F699" s="129" t="s">
        <v>2499</v>
      </c>
      <c r="G699" s="134" t="s">
        <v>124</v>
      </c>
      <c r="H699" s="130" t="s">
        <v>2447</v>
      </c>
      <c r="I699" s="140" t="s">
        <v>695</v>
      </c>
      <c r="J699" s="138">
        <f>'11'!D816</f>
        <v>0</v>
      </c>
      <c r="K699" s="141">
        <f>'16'!H53</f>
        <v>0</v>
      </c>
      <c r="L699" s="176" t="str">
        <f>'16'!$B$6</f>
        <v>16 DEMONSTRATIVO DE RECOLHIMENTO DAS CONTRIBUIÇÕES PREVIDENCIÁRIAS AO RPPS</v>
      </c>
    </row>
    <row r="700" spans="3:12" ht="15">
      <c r="C700" s="133">
        <v>46</v>
      </c>
      <c r="D700" s="129" t="s">
        <v>1956</v>
      </c>
      <c r="E700" s="133">
        <f t="shared" si="10"/>
        <v>2016</v>
      </c>
      <c r="F700" s="129" t="s">
        <v>2500</v>
      </c>
      <c r="G700" s="134" t="s">
        <v>124</v>
      </c>
      <c r="H700" s="130" t="s">
        <v>2448</v>
      </c>
      <c r="I700" s="140" t="s">
        <v>695</v>
      </c>
      <c r="J700" s="138">
        <f>'11'!D817</f>
        <v>0</v>
      </c>
      <c r="K700" s="141">
        <f>'16'!H54</f>
        <v>0</v>
      </c>
      <c r="L700" s="176" t="str">
        <f>'16'!$B$6</f>
        <v>16 DEMONSTRATIVO DE RECOLHIMENTO DAS CONTRIBUIÇÕES PREVIDENCIÁRIAS AO RPPS</v>
      </c>
    </row>
    <row r="701" spans="3:12" ht="15">
      <c r="C701" s="133">
        <v>46</v>
      </c>
      <c r="D701" s="129" t="s">
        <v>1956</v>
      </c>
      <c r="E701" s="133">
        <f t="shared" si="10"/>
        <v>2016</v>
      </c>
      <c r="F701" s="129" t="s">
        <v>2501</v>
      </c>
      <c r="G701" s="134" t="s">
        <v>124</v>
      </c>
      <c r="H701" s="130" t="s">
        <v>2449</v>
      </c>
      <c r="I701" s="140" t="s">
        <v>695</v>
      </c>
      <c r="J701" s="138">
        <f>'11'!D818</f>
        <v>0</v>
      </c>
      <c r="K701" s="141">
        <f>'16'!H55</f>
        <v>0</v>
      </c>
      <c r="L701" s="176" t="str">
        <f>'16'!$B$6</f>
        <v>16 DEMONSTRATIVO DE RECOLHIMENTO DAS CONTRIBUIÇÕES PREVIDENCIÁRIAS AO RPPS</v>
      </c>
    </row>
    <row r="702" spans="3:12" ht="15">
      <c r="C702" s="133">
        <v>46</v>
      </c>
      <c r="D702" s="129" t="s">
        <v>1956</v>
      </c>
      <c r="E702" s="133">
        <f t="shared" si="10"/>
        <v>2016</v>
      </c>
      <c r="F702" s="129" t="s">
        <v>2502</v>
      </c>
      <c r="G702" s="134" t="s">
        <v>124</v>
      </c>
      <c r="H702" s="130" t="s">
        <v>2450</v>
      </c>
      <c r="I702" s="140" t="s">
        <v>695</v>
      </c>
      <c r="J702" s="138">
        <f>'11'!D819</f>
        <v>0</v>
      </c>
      <c r="K702" s="141">
        <f>'16'!H56</f>
        <v>0</v>
      </c>
      <c r="L702" s="176" t="str">
        <f>'16'!$B$6</f>
        <v>16 DEMONSTRATIVO DE RECOLHIMENTO DAS CONTRIBUIÇÕES PREVIDENCIÁRIAS AO RPPS</v>
      </c>
    </row>
    <row r="703" spans="3:12" ht="15">
      <c r="C703" s="133">
        <v>46</v>
      </c>
      <c r="D703" s="129" t="s">
        <v>1956</v>
      </c>
      <c r="E703" s="133">
        <f t="shared" si="10"/>
        <v>2016</v>
      </c>
      <c r="F703" s="129" t="s">
        <v>2503</v>
      </c>
      <c r="G703" s="134" t="s">
        <v>124</v>
      </c>
      <c r="H703" s="130" t="s">
        <v>2451</v>
      </c>
      <c r="I703" s="140" t="s">
        <v>695</v>
      </c>
      <c r="J703" s="138">
        <f>'11'!D820</f>
        <v>0</v>
      </c>
      <c r="K703" s="141">
        <f>'16'!H57</f>
        <v>0</v>
      </c>
      <c r="L703" s="176" t="str">
        <f>'16'!$B$6</f>
        <v>16 DEMONSTRATIVO DE RECOLHIMENTO DAS CONTRIBUIÇÕES PREVIDENCIÁRIAS AO RPPS</v>
      </c>
    </row>
    <row r="704" spans="3:12" ht="15">
      <c r="C704" s="133">
        <v>46</v>
      </c>
      <c r="D704" s="129" t="s">
        <v>1956</v>
      </c>
      <c r="E704" s="133">
        <f t="shared" si="10"/>
        <v>2016</v>
      </c>
      <c r="F704" s="129" t="s">
        <v>2504</v>
      </c>
      <c r="G704" s="134" t="s">
        <v>124</v>
      </c>
      <c r="H704" s="130" t="s">
        <v>2452</v>
      </c>
      <c r="I704" s="140" t="s">
        <v>695</v>
      </c>
      <c r="J704" s="138">
        <f>'11'!D821</f>
        <v>0</v>
      </c>
      <c r="K704" s="141">
        <f>'16'!H58</f>
        <v>0</v>
      </c>
      <c r="L704" s="176" t="str">
        <f>'16'!$B$6</f>
        <v>16 DEMONSTRATIVO DE RECOLHIMENTO DAS CONTRIBUIÇÕES PREVIDENCIÁRIAS AO RPPS</v>
      </c>
    </row>
    <row r="705" spans="3:12" ht="15">
      <c r="C705" s="133">
        <v>46</v>
      </c>
      <c r="D705" s="129" t="s">
        <v>1956</v>
      </c>
      <c r="E705" s="133">
        <f t="shared" si="10"/>
        <v>2016</v>
      </c>
      <c r="F705" s="129" t="s">
        <v>2505</v>
      </c>
      <c r="G705" s="134" t="s">
        <v>124</v>
      </c>
      <c r="H705" s="130" t="s">
        <v>2453</v>
      </c>
      <c r="I705" s="140" t="s">
        <v>695</v>
      </c>
      <c r="J705" s="138">
        <f>'11'!D822</f>
        <v>0</v>
      </c>
      <c r="K705" s="141">
        <f>'16'!H59</f>
        <v>0</v>
      </c>
      <c r="L705" s="176" t="str">
        <f>'16'!$B$6</f>
        <v>16 DEMONSTRATIVO DE RECOLHIMENTO DAS CONTRIBUIÇÕES PREVIDENCIÁRIAS AO RPPS</v>
      </c>
    </row>
    <row r="706" spans="3:12" ht="15">
      <c r="C706" s="133">
        <v>46</v>
      </c>
      <c r="D706" s="129" t="s">
        <v>1956</v>
      </c>
      <c r="E706" s="133">
        <f t="shared" si="10"/>
        <v>2016</v>
      </c>
      <c r="F706" s="129" t="s">
        <v>2506</v>
      </c>
      <c r="G706" s="134" t="s">
        <v>124</v>
      </c>
      <c r="H706" s="130" t="s">
        <v>2454</v>
      </c>
      <c r="I706" s="140" t="s">
        <v>695</v>
      </c>
      <c r="J706" s="138">
        <f>'11'!D823</f>
        <v>0</v>
      </c>
      <c r="K706" s="141">
        <f>'16'!H60</f>
        <v>0</v>
      </c>
      <c r="L706" s="176" t="str">
        <f>'16'!$B$6</f>
        <v>16 DEMONSTRATIVO DE RECOLHIMENTO DAS CONTRIBUIÇÕES PREVIDENCIÁRIAS AO RPPS</v>
      </c>
    </row>
    <row r="707" spans="3:12" ht="15">
      <c r="C707" s="133">
        <v>46</v>
      </c>
      <c r="D707" s="129" t="s">
        <v>1956</v>
      </c>
      <c r="E707" s="133">
        <f t="shared" si="10"/>
        <v>2016</v>
      </c>
      <c r="F707" s="129" t="s">
        <v>2507</v>
      </c>
      <c r="G707" s="134" t="s">
        <v>124</v>
      </c>
      <c r="H707" s="130" t="s">
        <v>1958</v>
      </c>
      <c r="I707" s="140" t="s">
        <v>695</v>
      </c>
      <c r="J707" s="138">
        <f>'11'!D850</f>
        <v>0</v>
      </c>
      <c r="K707" s="141">
        <f>'16'!C72</f>
        <v>0</v>
      </c>
      <c r="L707" s="176" t="str">
        <f>'16'!$B$6</f>
        <v>16 DEMONSTRATIVO DE RECOLHIMENTO DAS CONTRIBUIÇÕES PREVIDENCIÁRIAS AO RPPS</v>
      </c>
    </row>
    <row r="708" spans="3:12" ht="15">
      <c r="C708" s="133">
        <v>52</v>
      </c>
      <c r="D708" s="129" t="s">
        <v>1957</v>
      </c>
      <c r="E708" s="133">
        <f t="shared" si="10"/>
        <v>2016</v>
      </c>
      <c r="F708" s="129" t="s">
        <v>2036</v>
      </c>
      <c r="G708" s="134" t="s">
        <v>124</v>
      </c>
      <c r="H708" s="130" t="s">
        <v>1959</v>
      </c>
      <c r="I708" s="140" t="s">
        <v>695</v>
      </c>
      <c r="J708" s="138">
        <f>'11'!D851</f>
        <v>0</v>
      </c>
      <c r="K708" s="141">
        <f>'16'!C73</f>
        <v>0</v>
      </c>
      <c r="L708" s="176" t="str">
        <f>'16'!$B$6</f>
        <v>16 DEMONSTRATIVO DE RECOLHIMENTO DAS CONTRIBUIÇÕES PREVIDENCIÁRIAS AO RPPS</v>
      </c>
    </row>
    <row r="709" spans="3:12" ht="15">
      <c r="C709" s="133">
        <v>52</v>
      </c>
      <c r="D709" s="129" t="s">
        <v>1957</v>
      </c>
      <c r="E709" s="133">
        <f t="shared" si="10"/>
        <v>2016</v>
      </c>
      <c r="F709" s="129" t="s">
        <v>2037</v>
      </c>
      <c r="G709" s="134" t="s">
        <v>124</v>
      </c>
      <c r="H709" s="130" t="s">
        <v>1960</v>
      </c>
      <c r="I709" s="140" t="s">
        <v>695</v>
      </c>
      <c r="J709" s="138">
        <f>'11'!D852</f>
        <v>0</v>
      </c>
      <c r="K709" s="141">
        <f>'16'!C74</f>
        <v>0</v>
      </c>
      <c r="L709" s="176" t="str">
        <f>'16'!$B$6</f>
        <v>16 DEMONSTRATIVO DE RECOLHIMENTO DAS CONTRIBUIÇÕES PREVIDENCIÁRIAS AO RPPS</v>
      </c>
    </row>
    <row r="710" spans="3:12" ht="15">
      <c r="C710" s="133">
        <v>52</v>
      </c>
      <c r="D710" s="129" t="s">
        <v>1957</v>
      </c>
      <c r="E710" s="133">
        <f t="shared" si="10"/>
        <v>2016</v>
      </c>
      <c r="F710" s="129" t="s">
        <v>2038</v>
      </c>
      <c r="G710" s="134" t="s">
        <v>124</v>
      </c>
      <c r="H710" s="130" t="s">
        <v>1961</v>
      </c>
      <c r="I710" s="140" t="s">
        <v>695</v>
      </c>
      <c r="J710" s="138">
        <f>'11'!D853</f>
        <v>0</v>
      </c>
      <c r="K710" s="141">
        <f>'16'!C75</f>
        <v>0</v>
      </c>
      <c r="L710" s="176" t="str">
        <f>'16'!$B$6</f>
        <v>16 DEMONSTRATIVO DE RECOLHIMENTO DAS CONTRIBUIÇÕES PREVIDENCIÁRIAS AO RPPS</v>
      </c>
    </row>
    <row r="711" spans="3:12" ht="15">
      <c r="C711" s="133">
        <v>52</v>
      </c>
      <c r="D711" s="129" t="s">
        <v>1957</v>
      </c>
      <c r="E711" s="133">
        <f t="shared" si="10"/>
        <v>2016</v>
      </c>
      <c r="F711" s="129" t="s">
        <v>2039</v>
      </c>
      <c r="G711" s="134" t="s">
        <v>124</v>
      </c>
      <c r="H711" s="130" t="s">
        <v>1962</v>
      </c>
      <c r="I711" s="140" t="s">
        <v>695</v>
      </c>
      <c r="J711" s="138">
        <f>'11'!D854</f>
        <v>0</v>
      </c>
      <c r="K711" s="141">
        <f>'16'!C76</f>
        <v>0</v>
      </c>
      <c r="L711" s="176" t="str">
        <f>'16'!$B$6</f>
        <v>16 DEMONSTRATIVO DE RECOLHIMENTO DAS CONTRIBUIÇÕES PREVIDENCIÁRIAS AO RPPS</v>
      </c>
    </row>
    <row r="712" spans="3:12" ht="15">
      <c r="C712" s="133">
        <v>52</v>
      </c>
      <c r="D712" s="129" t="s">
        <v>1957</v>
      </c>
      <c r="E712" s="133">
        <f t="shared" si="10"/>
        <v>2016</v>
      </c>
      <c r="F712" s="129" t="s">
        <v>2040</v>
      </c>
      <c r="G712" s="134" t="s">
        <v>124</v>
      </c>
      <c r="H712" s="130" t="s">
        <v>1963</v>
      </c>
      <c r="I712" s="140" t="s">
        <v>695</v>
      </c>
      <c r="J712" s="138">
        <f>'11'!D855</f>
        <v>0</v>
      </c>
      <c r="K712" s="141">
        <f>'16'!C77</f>
        <v>0</v>
      </c>
      <c r="L712" s="176" t="str">
        <f>'16'!$B$6</f>
        <v>16 DEMONSTRATIVO DE RECOLHIMENTO DAS CONTRIBUIÇÕES PREVIDENCIÁRIAS AO RPPS</v>
      </c>
    </row>
    <row r="713" spans="3:12" ht="15">
      <c r="C713" s="133">
        <v>52</v>
      </c>
      <c r="D713" s="129" t="s">
        <v>1957</v>
      </c>
      <c r="E713" s="133">
        <f t="shared" si="10"/>
        <v>2016</v>
      </c>
      <c r="F713" s="129" t="s">
        <v>2041</v>
      </c>
      <c r="G713" s="134" t="s">
        <v>124</v>
      </c>
      <c r="H713" s="130" t="s">
        <v>1964</v>
      </c>
      <c r="I713" s="140" t="s">
        <v>695</v>
      </c>
      <c r="J713" s="138">
        <f>'11'!D856</f>
        <v>0</v>
      </c>
      <c r="K713" s="141">
        <f>'16'!C78</f>
        <v>0</v>
      </c>
      <c r="L713" s="176" t="str">
        <f>'16'!$B$6</f>
        <v>16 DEMONSTRATIVO DE RECOLHIMENTO DAS CONTRIBUIÇÕES PREVIDENCIÁRIAS AO RPPS</v>
      </c>
    </row>
    <row r="714" spans="3:12" ht="15">
      <c r="C714" s="133">
        <v>52</v>
      </c>
      <c r="D714" s="129" t="s">
        <v>1957</v>
      </c>
      <c r="E714" s="133">
        <f t="shared" si="10"/>
        <v>2016</v>
      </c>
      <c r="F714" s="129" t="s">
        <v>2042</v>
      </c>
      <c r="G714" s="134" t="s">
        <v>124</v>
      </c>
      <c r="H714" s="130" t="s">
        <v>1965</v>
      </c>
      <c r="I714" s="140" t="s">
        <v>695</v>
      </c>
      <c r="J714" s="138">
        <f>'11'!D857</f>
        <v>0</v>
      </c>
      <c r="K714" s="141">
        <f>'16'!C79</f>
        <v>0</v>
      </c>
      <c r="L714" s="176" t="str">
        <f>'16'!$B$6</f>
        <v>16 DEMONSTRATIVO DE RECOLHIMENTO DAS CONTRIBUIÇÕES PREVIDENCIÁRIAS AO RPPS</v>
      </c>
    </row>
    <row r="715" spans="3:12" ht="15">
      <c r="C715" s="133">
        <v>52</v>
      </c>
      <c r="D715" s="129" t="s">
        <v>1957</v>
      </c>
      <c r="E715" s="133">
        <f t="shared" si="10"/>
        <v>2016</v>
      </c>
      <c r="F715" s="129" t="s">
        <v>2043</v>
      </c>
      <c r="G715" s="134" t="s">
        <v>124</v>
      </c>
      <c r="H715" s="130" t="s">
        <v>1966</v>
      </c>
      <c r="I715" s="140" t="s">
        <v>695</v>
      </c>
      <c r="J715" s="138">
        <f>'11'!D858</f>
        <v>0</v>
      </c>
      <c r="K715" s="141">
        <f>'16'!C80</f>
        <v>0</v>
      </c>
      <c r="L715" s="176" t="str">
        <f>'16'!$B$6</f>
        <v>16 DEMONSTRATIVO DE RECOLHIMENTO DAS CONTRIBUIÇÕES PREVIDENCIÁRIAS AO RPPS</v>
      </c>
    </row>
    <row r="716" spans="3:12" ht="15">
      <c r="C716" s="133">
        <v>52</v>
      </c>
      <c r="D716" s="129" t="s">
        <v>1957</v>
      </c>
      <c r="E716" s="133">
        <f t="shared" si="10"/>
        <v>2016</v>
      </c>
      <c r="F716" s="129" t="s">
        <v>2044</v>
      </c>
      <c r="G716" s="134" t="s">
        <v>124</v>
      </c>
      <c r="H716" s="130" t="s">
        <v>1967</v>
      </c>
      <c r="I716" s="140" t="s">
        <v>695</v>
      </c>
      <c r="J716" s="138">
        <f>'11'!D859</f>
        <v>0</v>
      </c>
      <c r="K716" s="141">
        <f>'16'!C81</f>
        <v>0</v>
      </c>
      <c r="L716" s="176" t="str">
        <f>'16'!$B$6</f>
        <v>16 DEMONSTRATIVO DE RECOLHIMENTO DAS CONTRIBUIÇÕES PREVIDENCIÁRIAS AO RPPS</v>
      </c>
    </row>
    <row r="717" spans="3:12" ht="15">
      <c r="C717" s="133">
        <v>52</v>
      </c>
      <c r="D717" s="129" t="s">
        <v>1957</v>
      </c>
      <c r="E717" s="133">
        <f t="shared" si="10"/>
        <v>2016</v>
      </c>
      <c r="F717" s="129" t="s">
        <v>2045</v>
      </c>
      <c r="G717" s="134" t="s">
        <v>124</v>
      </c>
      <c r="H717" s="130" t="s">
        <v>1968</v>
      </c>
      <c r="I717" s="140" t="s">
        <v>695</v>
      </c>
      <c r="J717" s="138">
        <f>'11'!D860</f>
        <v>0</v>
      </c>
      <c r="K717" s="141">
        <f>'16'!C82</f>
        <v>0</v>
      </c>
      <c r="L717" s="176" t="str">
        <f>'16'!$B$6</f>
        <v>16 DEMONSTRATIVO DE RECOLHIMENTO DAS CONTRIBUIÇÕES PREVIDENCIÁRIAS AO RPPS</v>
      </c>
    </row>
    <row r="718" spans="3:12" ht="15">
      <c r="C718" s="133">
        <v>52</v>
      </c>
      <c r="D718" s="129" t="s">
        <v>1957</v>
      </c>
      <c r="E718" s="133">
        <f t="shared" si="10"/>
        <v>2016</v>
      </c>
      <c r="F718" s="129" t="s">
        <v>2046</v>
      </c>
      <c r="G718" s="134" t="s">
        <v>124</v>
      </c>
      <c r="H718" s="130" t="s">
        <v>1969</v>
      </c>
      <c r="I718" s="140" t="s">
        <v>695</v>
      </c>
      <c r="J718" s="138">
        <f>'11'!D861</f>
        <v>0</v>
      </c>
      <c r="K718" s="141">
        <f>'16'!C83</f>
        <v>0</v>
      </c>
      <c r="L718" s="176" t="str">
        <f>'16'!$B$6</f>
        <v>16 DEMONSTRATIVO DE RECOLHIMENTO DAS CONTRIBUIÇÕES PREVIDENCIÁRIAS AO RPPS</v>
      </c>
    </row>
    <row r="719" spans="3:12" ht="15">
      <c r="C719" s="133">
        <v>52</v>
      </c>
      <c r="D719" s="129" t="s">
        <v>1957</v>
      </c>
      <c r="E719" s="133">
        <f t="shared" si="10"/>
        <v>2016</v>
      </c>
      <c r="F719" s="129" t="s">
        <v>2047</v>
      </c>
      <c r="G719" s="134" t="s">
        <v>124</v>
      </c>
      <c r="H719" s="130" t="s">
        <v>1970</v>
      </c>
      <c r="I719" s="140" t="s">
        <v>695</v>
      </c>
      <c r="J719" s="138">
        <f>'11'!D862</f>
        <v>0</v>
      </c>
      <c r="K719" s="141">
        <f>'16'!C84</f>
        <v>0</v>
      </c>
      <c r="L719" s="176" t="str">
        <f>'16'!$B$6</f>
        <v>16 DEMONSTRATIVO DE RECOLHIMENTO DAS CONTRIBUIÇÕES PREVIDENCIÁRIAS AO RPPS</v>
      </c>
    </row>
    <row r="720" spans="3:12" ht="15">
      <c r="C720" s="133">
        <v>52</v>
      </c>
      <c r="D720" s="129" t="s">
        <v>1957</v>
      </c>
      <c r="E720" s="133">
        <f t="shared" si="10"/>
        <v>2016</v>
      </c>
      <c r="F720" s="129" t="s">
        <v>2233</v>
      </c>
      <c r="G720" s="134" t="s">
        <v>124</v>
      </c>
      <c r="H720" s="130" t="s">
        <v>2023</v>
      </c>
      <c r="I720" s="140" t="s">
        <v>695</v>
      </c>
      <c r="J720" s="138">
        <f>'11'!D863</f>
        <v>0</v>
      </c>
      <c r="K720" s="141">
        <f>'16'!D72</f>
        <v>0</v>
      </c>
      <c r="L720" s="176" t="str">
        <f>'16'!$B$6</f>
        <v>16 DEMONSTRATIVO DE RECOLHIMENTO DAS CONTRIBUIÇÕES PREVIDENCIÁRIAS AO RPPS</v>
      </c>
    </row>
    <row r="721" spans="3:12" ht="15">
      <c r="C721" s="133">
        <v>52</v>
      </c>
      <c r="D721" s="129" t="s">
        <v>1957</v>
      </c>
      <c r="E721" s="133">
        <f t="shared" si="10"/>
        <v>2016</v>
      </c>
      <c r="F721" s="129" t="s">
        <v>2234</v>
      </c>
      <c r="G721" s="134" t="s">
        <v>124</v>
      </c>
      <c r="H721" s="130" t="s">
        <v>2024</v>
      </c>
      <c r="I721" s="140" t="s">
        <v>695</v>
      </c>
      <c r="J721" s="138">
        <f>'11'!D864</f>
        <v>0</v>
      </c>
      <c r="K721" s="141">
        <f>'16'!D73</f>
        <v>0</v>
      </c>
      <c r="L721" s="176" t="str">
        <f>'16'!$B$6</f>
        <v>16 DEMONSTRATIVO DE RECOLHIMENTO DAS CONTRIBUIÇÕES PREVIDENCIÁRIAS AO RPPS</v>
      </c>
    </row>
    <row r="722" spans="3:12" ht="15">
      <c r="C722" s="133">
        <v>52</v>
      </c>
      <c r="D722" s="129" t="s">
        <v>1957</v>
      </c>
      <c r="E722" s="133">
        <f t="shared" si="10"/>
        <v>2016</v>
      </c>
      <c r="F722" s="129" t="s">
        <v>2235</v>
      </c>
      <c r="G722" s="134" t="s">
        <v>124</v>
      </c>
      <c r="H722" s="130" t="s">
        <v>2025</v>
      </c>
      <c r="I722" s="140" t="s">
        <v>695</v>
      </c>
      <c r="J722" s="138">
        <f>'11'!D865</f>
        <v>0</v>
      </c>
      <c r="K722" s="141">
        <f>'16'!D74</f>
        <v>0</v>
      </c>
      <c r="L722" s="176" t="str">
        <f>'16'!$B$6</f>
        <v>16 DEMONSTRATIVO DE RECOLHIMENTO DAS CONTRIBUIÇÕES PREVIDENCIÁRIAS AO RPPS</v>
      </c>
    </row>
    <row r="723" spans="3:12" ht="15">
      <c r="C723" s="133">
        <v>52</v>
      </c>
      <c r="D723" s="129" t="s">
        <v>1957</v>
      </c>
      <c r="E723" s="133">
        <f t="shared" si="10"/>
        <v>2016</v>
      </c>
      <c r="F723" s="129" t="s">
        <v>2236</v>
      </c>
      <c r="G723" s="134" t="s">
        <v>124</v>
      </c>
      <c r="H723" s="130" t="s">
        <v>2026</v>
      </c>
      <c r="I723" s="140" t="s">
        <v>695</v>
      </c>
      <c r="J723" s="138">
        <f>'11'!D866</f>
        <v>0</v>
      </c>
      <c r="K723" s="141">
        <f>'16'!D75</f>
        <v>0</v>
      </c>
      <c r="L723" s="176" t="str">
        <f>'16'!$B$6</f>
        <v>16 DEMONSTRATIVO DE RECOLHIMENTO DAS CONTRIBUIÇÕES PREVIDENCIÁRIAS AO RPPS</v>
      </c>
    </row>
    <row r="724" spans="3:12" ht="15">
      <c r="C724" s="133">
        <v>52</v>
      </c>
      <c r="D724" s="129" t="s">
        <v>1957</v>
      </c>
      <c r="E724" s="133">
        <f t="shared" si="10"/>
        <v>2016</v>
      </c>
      <c r="F724" s="129" t="s">
        <v>2237</v>
      </c>
      <c r="G724" s="134" t="s">
        <v>124</v>
      </c>
      <c r="H724" s="130" t="s">
        <v>2027</v>
      </c>
      <c r="I724" s="140" t="s">
        <v>695</v>
      </c>
      <c r="J724" s="138">
        <f>'11'!D867</f>
        <v>0</v>
      </c>
      <c r="K724" s="141">
        <f>'16'!D76</f>
        <v>0</v>
      </c>
      <c r="L724" s="176" t="str">
        <f>'16'!$B$6</f>
        <v>16 DEMONSTRATIVO DE RECOLHIMENTO DAS CONTRIBUIÇÕES PREVIDENCIÁRIAS AO RPPS</v>
      </c>
    </row>
    <row r="725" spans="3:12" ht="15">
      <c r="C725" s="133">
        <v>52</v>
      </c>
      <c r="D725" s="129" t="s">
        <v>1957</v>
      </c>
      <c r="E725" s="133">
        <f t="shared" si="10"/>
        <v>2016</v>
      </c>
      <c r="F725" s="129" t="s">
        <v>2238</v>
      </c>
      <c r="G725" s="134" t="s">
        <v>124</v>
      </c>
      <c r="H725" s="130" t="s">
        <v>2028</v>
      </c>
      <c r="I725" s="140" t="s">
        <v>695</v>
      </c>
      <c r="J725" s="138">
        <f>'11'!D868</f>
        <v>0</v>
      </c>
      <c r="K725" s="141">
        <f>'16'!D77</f>
        <v>0</v>
      </c>
      <c r="L725" s="176" t="str">
        <f>'16'!$B$6</f>
        <v>16 DEMONSTRATIVO DE RECOLHIMENTO DAS CONTRIBUIÇÕES PREVIDENCIÁRIAS AO RPPS</v>
      </c>
    </row>
    <row r="726" spans="3:12" ht="15">
      <c r="C726" s="133">
        <v>52</v>
      </c>
      <c r="D726" s="129" t="s">
        <v>1957</v>
      </c>
      <c r="E726" s="133">
        <f t="shared" si="10"/>
        <v>2016</v>
      </c>
      <c r="F726" s="129" t="s">
        <v>2239</v>
      </c>
      <c r="G726" s="134" t="s">
        <v>124</v>
      </c>
      <c r="H726" s="130" t="s">
        <v>2029</v>
      </c>
      <c r="I726" s="140" t="s">
        <v>695</v>
      </c>
      <c r="J726" s="138">
        <f>'11'!D869</f>
        <v>0</v>
      </c>
      <c r="K726" s="141">
        <f>'16'!D78</f>
        <v>0</v>
      </c>
      <c r="L726" s="176" t="str">
        <f>'16'!$B$6</f>
        <v>16 DEMONSTRATIVO DE RECOLHIMENTO DAS CONTRIBUIÇÕES PREVIDENCIÁRIAS AO RPPS</v>
      </c>
    </row>
    <row r="727" spans="3:12" ht="15">
      <c r="C727" s="133">
        <v>52</v>
      </c>
      <c r="D727" s="129" t="s">
        <v>1957</v>
      </c>
      <c r="E727" s="133">
        <f t="shared" si="10"/>
        <v>2016</v>
      </c>
      <c r="F727" s="129" t="s">
        <v>2240</v>
      </c>
      <c r="G727" s="134" t="s">
        <v>124</v>
      </c>
      <c r="H727" s="130" t="s">
        <v>2030</v>
      </c>
      <c r="I727" s="140" t="s">
        <v>695</v>
      </c>
      <c r="J727" s="138">
        <f>'11'!D870</f>
        <v>0</v>
      </c>
      <c r="K727" s="141">
        <f>'16'!D79</f>
        <v>0</v>
      </c>
      <c r="L727" s="176" t="str">
        <f>'16'!$B$6</f>
        <v>16 DEMONSTRATIVO DE RECOLHIMENTO DAS CONTRIBUIÇÕES PREVIDENCIÁRIAS AO RPPS</v>
      </c>
    </row>
    <row r="728" spans="3:12" ht="15">
      <c r="C728" s="133">
        <v>52</v>
      </c>
      <c r="D728" s="129" t="s">
        <v>1957</v>
      </c>
      <c r="E728" s="133">
        <f t="shared" si="10"/>
        <v>2016</v>
      </c>
      <c r="F728" s="129" t="s">
        <v>2241</v>
      </c>
      <c r="G728" s="134" t="s">
        <v>124</v>
      </c>
      <c r="H728" s="130" t="s">
        <v>2031</v>
      </c>
      <c r="I728" s="140" t="s">
        <v>695</v>
      </c>
      <c r="J728" s="138">
        <f>'11'!D871</f>
        <v>0</v>
      </c>
      <c r="K728" s="141">
        <f>'16'!D80</f>
        <v>0</v>
      </c>
      <c r="L728" s="176" t="str">
        <f>'16'!$B$6</f>
        <v>16 DEMONSTRATIVO DE RECOLHIMENTO DAS CONTRIBUIÇÕES PREVIDENCIÁRIAS AO RPPS</v>
      </c>
    </row>
    <row r="729" spans="3:12" ht="15">
      <c r="C729" s="133">
        <v>52</v>
      </c>
      <c r="D729" s="129" t="s">
        <v>1957</v>
      </c>
      <c r="E729" s="133">
        <f t="shared" si="10"/>
        <v>2016</v>
      </c>
      <c r="F729" s="129" t="s">
        <v>2242</v>
      </c>
      <c r="G729" s="134" t="s">
        <v>124</v>
      </c>
      <c r="H729" s="130" t="s">
        <v>2032</v>
      </c>
      <c r="I729" s="140" t="s">
        <v>695</v>
      </c>
      <c r="J729" s="138">
        <f>'11'!D872</f>
        <v>0</v>
      </c>
      <c r="K729" s="141">
        <f>'16'!D81</f>
        <v>0</v>
      </c>
      <c r="L729" s="176" t="str">
        <f>'16'!$B$6</f>
        <v>16 DEMONSTRATIVO DE RECOLHIMENTO DAS CONTRIBUIÇÕES PREVIDENCIÁRIAS AO RPPS</v>
      </c>
    </row>
    <row r="730" spans="3:12" ht="15">
      <c r="C730" s="133">
        <v>52</v>
      </c>
      <c r="D730" s="129" t="s">
        <v>1957</v>
      </c>
      <c r="E730" s="133">
        <f t="shared" si="10"/>
        <v>2016</v>
      </c>
      <c r="F730" s="129" t="s">
        <v>2243</v>
      </c>
      <c r="G730" s="134" t="s">
        <v>124</v>
      </c>
      <c r="H730" s="130" t="s">
        <v>2033</v>
      </c>
      <c r="I730" s="140" t="s">
        <v>695</v>
      </c>
      <c r="J730" s="138">
        <f>'11'!D873</f>
        <v>0</v>
      </c>
      <c r="K730" s="141">
        <f>'16'!D82</f>
        <v>0</v>
      </c>
      <c r="L730" s="176" t="str">
        <f>'16'!$B$6</f>
        <v>16 DEMONSTRATIVO DE RECOLHIMENTO DAS CONTRIBUIÇÕES PREVIDENCIÁRIAS AO RPPS</v>
      </c>
    </row>
    <row r="731" spans="3:12" ht="15">
      <c r="C731" s="133">
        <v>52</v>
      </c>
      <c r="D731" s="129" t="s">
        <v>1957</v>
      </c>
      <c r="E731" s="133">
        <f t="shared" si="10"/>
        <v>2016</v>
      </c>
      <c r="F731" s="129" t="s">
        <v>2244</v>
      </c>
      <c r="G731" s="134" t="s">
        <v>124</v>
      </c>
      <c r="H731" s="130" t="s">
        <v>2034</v>
      </c>
      <c r="I731" s="140" t="s">
        <v>695</v>
      </c>
      <c r="J731" s="138">
        <f>'11'!D874</f>
        <v>0</v>
      </c>
      <c r="K731" s="141">
        <f>'16'!D83</f>
        <v>0</v>
      </c>
      <c r="L731" s="176" t="str">
        <f>'16'!$B$6</f>
        <v>16 DEMONSTRATIVO DE RECOLHIMENTO DAS CONTRIBUIÇÕES PREVIDENCIÁRIAS AO RPPS</v>
      </c>
    </row>
    <row r="732" spans="3:12" ht="15">
      <c r="C732" s="133">
        <v>52</v>
      </c>
      <c r="D732" s="129" t="s">
        <v>1957</v>
      </c>
      <c r="E732" s="133">
        <f t="shared" si="10"/>
        <v>2016</v>
      </c>
      <c r="F732" s="129" t="s">
        <v>2245</v>
      </c>
      <c r="G732" s="134" t="s">
        <v>124</v>
      </c>
      <c r="H732" s="130" t="s">
        <v>2035</v>
      </c>
      <c r="I732" s="140" t="s">
        <v>695</v>
      </c>
      <c r="J732" s="138">
        <f>'11'!D875</f>
        <v>0</v>
      </c>
      <c r="K732" s="141">
        <f>'16'!D84</f>
        <v>0</v>
      </c>
      <c r="L732" s="176" t="str">
        <f>'16'!$B$6</f>
        <v>16 DEMONSTRATIVO DE RECOLHIMENTO DAS CONTRIBUIÇÕES PREVIDENCIÁRIAS AO RPPS</v>
      </c>
    </row>
    <row r="733" spans="3:12" ht="15">
      <c r="C733" s="133">
        <v>52</v>
      </c>
      <c r="D733" s="129" t="s">
        <v>1957</v>
      </c>
      <c r="E733" s="133">
        <f t="shared" si="10"/>
        <v>2016</v>
      </c>
      <c r="F733" s="129" t="s">
        <v>2246</v>
      </c>
      <c r="G733" s="134" t="s">
        <v>124</v>
      </c>
      <c r="H733" s="130" t="s">
        <v>1971</v>
      </c>
      <c r="I733" s="140" t="s">
        <v>695</v>
      </c>
      <c r="J733" s="138">
        <f>'11'!D876</f>
        <v>0</v>
      </c>
      <c r="K733" s="141">
        <f>'16'!E72</f>
        <v>0</v>
      </c>
      <c r="L733" s="176" t="str">
        <f>'16'!$B$6</f>
        <v>16 DEMONSTRATIVO DE RECOLHIMENTO DAS CONTRIBUIÇÕES PREVIDENCIÁRIAS AO RPPS</v>
      </c>
    </row>
    <row r="734" spans="3:12" ht="15">
      <c r="C734" s="133">
        <v>52</v>
      </c>
      <c r="D734" s="129" t="s">
        <v>1957</v>
      </c>
      <c r="E734" s="133">
        <f t="shared" si="10"/>
        <v>2016</v>
      </c>
      <c r="F734" s="129" t="s">
        <v>2247</v>
      </c>
      <c r="G734" s="134" t="s">
        <v>124</v>
      </c>
      <c r="H734" s="130" t="s">
        <v>1972</v>
      </c>
      <c r="I734" s="140" t="s">
        <v>695</v>
      </c>
      <c r="J734" s="138">
        <f>'11'!D877</f>
        <v>0</v>
      </c>
      <c r="K734" s="141">
        <f>'16'!E73</f>
        <v>0</v>
      </c>
      <c r="L734" s="176" t="str">
        <f>'16'!$B$6</f>
        <v>16 DEMONSTRATIVO DE RECOLHIMENTO DAS CONTRIBUIÇÕES PREVIDENCIÁRIAS AO RPPS</v>
      </c>
    </row>
    <row r="735" spans="3:12" ht="15">
      <c r="C735" s="133">
        <v>52</v>
      </c>
      <c r="D735" s="129" t="s">
        <v>1957</v>
      </c>
      <c r="E735" s="133">
        <f aca="true" t="shared" si="11" ref="E735:E811">E734</f>
        <v>2016</v>
      </c>
      <c r="F735" s="129" t="s">
        <v>2248</v>
      </c>
      <c r="G735" s="134" t="s">
        <v>124</v>
      </c>
      <c r="H735" s="130" t="s">
        <v>1973</v>
      </c>
      <c r="I735" s="140" t="s">
        <v>695</v>
      </c>
      <c r="J735" s="138">
        <f>'11'!D878</f>
        <v>0</v>
      </c>
      <c r="K735" s="141">
        <f>'16'!E74</f>
        <v>0</v>
      </c>
      <c r="L735" s="176" t="str">
        <f>'16'!$B$6</f>
        <v>16 DEMONSTRATIVO DE RECOLHIMENTO DAS CONTRIBUIÇÕES PREVIDENCIÁRIAS AO RPPS</v>
      </c>
    </row>
    <row r="736" spans="3:12" ht="15">
      <c r="C736" s="133">
        <v>52</v>
      </c>
      <c r="D736" s="129" t="s">
        <v>1957</v>
      </c>
      <c r="E736" s="133">
        <f t="shared" si="11"/>
        <v>2016</v>
      </c>
      <c r="F736" s="129" t="s">
        <v>2249</v>
      </c>
      <c r="G736" s="134" t="s">
        <v>124</v>
      </c>
      <c r="H736" s="130" t="s">
        <v>1974</v>
      </c>
      <c r="I736" s="140" t="s">
        <v>695</v>
      </c>
      <c r="J736" s="138">
        <f>'11'!D879</f>
        <v>0</v>
      </c>
      <c r="K736" s="141">
        <f>'16'!E75</f>
        <v>0</v>
      </c>
      <c r="L736" s="176" t="str">
        <f>'16'!$B$6</f>
        <v>16 DEMONSTRATIVO DE RECOLHIMENTO DAS CONTRIBUIÇÕES PREVIDENCIÁRIAS AO RPPS</v>
      </c>
    </row>
    <row r="737" spans="3:12" ht="15">
      <c r="C737" s="133">
        <v>52</v>
      </c>
      <c r="D737" s="129" t="s">
        <v>1957</v>
      </c>
      <c r="E737" s="133">
        <f t="shared" si="11"/>
        <v>2016</v>
      </c>
      <c r="F737" s="129" t="s">
        <v>2250</v>
      </c>
      <c r="G737" s="134" t="s">
        <v>124</v>
      </c>
      <c r="H737" s="130" t="s">
        <v>1975</v>
      </c>
      <c r="I737" s="140" t="s">
        <v>695</v>
      </c>
      <c r="J737" s="138">
        <f>'11'!D880</f>
        <v>0</v>
      </c>
      <c r="K737" s="141">
        <f>'16'!E76</f>
        <v>0</v>
      </c>
      <c r="L737" s="176" t="str">
        <f>'16'!$B$6</f>
        <v>16 DEMONSTRATIVO DE RECOLHIMENTO DAS CONTRIBUIÇÕES PREVIDENCIÁRIAS AO RPPS</v>
      </c>
    </row>
    <row r="738" spans="3:12" ht="15">
      <c r="C738" s="133">
        <v>52</v>
      </c>
      <c r="D738" s="129" t="s">
        <v>1957</v>
      </c>
      <c r="E738" s="133">
        <f t="shared" si="11"/>
        <v>2016</v>
      </c>
      <c r="F738" s="129" t="s">
        <v>2251</v>
      </c>
      <c r="G738" s="134" t="s">
        <v>124</v>
      </c>
      <c r="H738" s="130" t="s">
        <v>1976</v>
      </c>
      <c r="I738" s="140" t="s">
        <v>695</v>
      </c>
      <c r="J738" s="138">
        <f>'11'!D881</f>
        <v>0</v>
      </c>
      <c r="K738" s="141">
        <f>'16'!E77</f>
        <v>0</v>
      </c>
      <c r="L738" s="176" t="str">
        <f>'16'!$B$6</f>
        <v>16 DEMONSTRATIVO DE RECOLHIMENTO DAS CONTRIBUIÇÕES PREVIDENCIÁRIAS AO RPPS</v>
      </c>
    </row>
    <row r="739" spans="3:12" ht="15">
      <c r="C739" s="133">
        <v>52</v>
      </c>
      <c r="D739" s="129" t="s">
        <v>1957</v>
      </c>
      <c r="E739" s="133">
        <f t="shared" si="11"/>
        <v>2016</v>
      </c>
      <c r="F739" s="129" t="s">
        <v>2252</v>
      </c>
      <c r="G739" s="134" t="s">
        <v>124</v>
      </c>
      <c r="H739" s="130" t="s">
        <v>1977</v>
      </c>
      <c r="I739" s="140" t="s">
        <v>695</v>
      </c>
      <c r="J739" s="138">
        <f>'11'!D882</f>
        <v>0</v>
      </c>
      <c r="K739" s="141">
        <f>'16'!E78</f>
        <v>0</v>
      </c>
      <c r="L739" s="176" t="str">
        <f>'16'!$B$6</f>
        <v>16 DEMONSTRATIVO DE RECOLHIMENTO DAS CONTRIBUIÇÕES PREVIDENCIÁRIAS AO RPPS</v>
      </c>
    </row>
    <row r="740" spans="3:12" ht="15">
      <c r="C740" s="133">
        <v>52</v>
      </c>
      <c r="D740" s="129" t="s">
        <v>1957</v>
      </c>
      <c r="E740" s="133">
        <f t="shared" si="11"/>
        <v>2016</v>
      </c>
      <c r="F740" s="129" t="s">
        <v>2253</v>
      </c>
      <c r="G740" s="134" t="s">
        <v>124</v>
      </c>
      <c r="H740" s="130" t="s">
        <v>1978</v>
      </c>
      <c r="I740" s="140" t="s">
        <v>695</v>
      </c>
      <c r="J740" s="138">
        <f>'11'!D883</f>
        <v>0</v>
      </c>
      <c r="K740" s="141">
        <f>'16'!E79</f>
        <v>0</v>
      </c>
      <c r="L740" s="176" t="str">
        <f>'16'!$B$6</f>
        <v>16 DEMONSTRATIVO DE RECOLHIMENTO DAS CONTRIBUIÇÕES PREVIDENCIÁRIAS AO RPPS</v>
      </c>
    </row>
    <row r="741" spans="3:12" ht="15">
      <c r="C741" s="133">
        <v>52</v>
      </c>
      <c r="D741" s="129" t="s">
        <v>1957</v>
      </c>
      <c r="E741" s="133">
        <f t="shared" si="11"/>
        <v>2016</v>
      </c>
      <c r="F741" s="129" t="s">
        <v>2254</v>
      </c>
      <c r="G741" s="134" t="s">
        <v>124</v>
      </c>
      <c r="H741" s="130" t="s">
        <v>1979</v>
      </c>
      <c r="I741" s="140" t="s">
        <v>695</v>
      </c>
      <c r="J741" s="138">
        <f>'11'!D884</f>
        <v>0</v>
      </c>
      <c r="K741" s="141">
        <f>'16'!E80</f>
        <v>0</v>
      </c>
      <c r="L741" s="176" t="str">
        <f>'16'!$B$6</f>
        <v>16 DEMONSTRATIVO DE RECOLHIMENTO DAS CONTRIBUIÇÕES PREVIDENCIÁRIAS AO RPPS</v>
      </c>
    </row>
    <row r="742" spans="3:12" ht="15">
      <c r="C742" s="133">
        <v>52</v>
      </c>
      <c r="D742" s="129" t="s">
        <v>1957</v>
      </c>
      <c r="E742" s="133">
        <f t="shared" si="11"/>
        <v>2016</v>
      </c>
      <c r="F742" s="129" t="s">
        <v>2255</v>
      </c>
      <c r="G742" s="134" t="s">
        <v>124</v>
      </c>
      <c r="H742" s="130" t="s">
        <v>1980</v>
      </c>
      <c r="I742" s="140" t="s">
        <v>695</v>
      </c>
      <c r="J742" s="138">
        <f>'11'!D885</f>
        <v>0</v>
      </c>
      <c r="K742" s="141">
        <f>'16'!E81</f>
        <v>0</v>
      </c>
      <c r="L742" s="176" t="str">
        <f>'16'!$B$6</f>
        <v>16 DEMONSTRATIVO DE RECOLHIMENTO DAS CONTRIBUIÇÕES PREVIDENCIÁRIAS AO RPPS</v>
      </c>
    </row>
    <row r="743" spans="3:12" ht="15">
      <c r="C743" s="133">
        <v>52</v>
      </c>
      <c r="D743" s="129" t="s">
        <v>1957</v>
      </c>
      <c r="E743" s="133">
        <f t="shared" si="11"/>
        <v>2016</v>
      </c>
      <c r="F743" s="129" t="s">
        <v>2256</v>
      </c>
      <c r="G743" s="134" t="s">
        <v>124</v>
      </c>
      <c r="H743" s="130" t="s">
        <v>1981</v>
      </c>
      <c r="I743" s="140" t="s">
        <v>695</v>
      </c>
      <c r="J743" s="138">
        <f>'11'!D886</f>
        <v>0</v>
      </c>
      <c r="K743" s="141">
        <f>'16'!E82</f>
        <v>0</v>
      </c>
      <c r="L743" s="176" t="str">
        <f>'16'!$B$6</f>
        <v>16 DEMONSTRATIVO DE RECOLHIMENTO DAS CONTRIBUIÇÕES PREVIDENCIÁRIAS AO RPPS</v>
      </c>
    </row>
    <row r="744" spans="3:12" ht="15">
      <c r="C744" s="133">
        <v>52</v>
      </c>
      <c r="D744" s="129" t="s">
        <v>1957</v>
      </c>
      <c r="E744" s="133">
        <f t="shared" si="11"/>
        <v>2016</v>
      </c>
      <c r="F744" s="129" t="s">
        <v>2257</v>
      </c>
      <c r="G744" s="134" t="s">
        <v>124</v>
      </c>
      <c r="H744" s="130" t="s">
        <v>1982</v>
      </c>
      <c r="I744" s="140" t="s">
        <v>695</v>
      </c>
      <c r="J744" s="138">
        <f>'11'!D887</f>
        <v>0</v>
      </c>
      <c r="K744" s="141">
        <f>'16'!E83</f>
        <v>0</v>
      </c>
      <c r="L744" s="176" t="str">
        <f>'16'!$B$6</f>
        <v>16 DEMONSTRATIVO DE RECOLHIMENTO DAS CONTRIBUIÇÕES PREVIDENCIÁRIAS AO RPPS</v>
      </c>
    </row>
    <row r="745" spans="3:12" ht="15">
      <c r="C745" s="133">
        <v>52</v>
      </c>
      <c r="D745" s="129" t="s">
        <v>1957</v>
      </c>
      <c r="E745" s="133">
        <f t="shared" si="11"/>
        <v>2016</v>
      </c>
      <c r="F745" s="129" t="s">
        <v>2258</v>
      </c>
      <c r="G745" s="134" t="s">
        <v>124</v>
      </c>
      <c r="H745" s="130" t="s">
        <v>1983</v>
      </c>
      <c r="I745" s="140" t="s">
        <v>695</v>
      </c>
      <c r="J745" s="138">
        <f>'11'!D888</f>
        <v>0</v>
      </c>
      <c r="K745" s="141">
        <f>'16'!E84</f>
        <v>0</v>
      </c>
      <c r="L745" s="176" t="str">
        <f>'16'!$B$6</f>
        <v>16 DEMONSTRATIVO DE RECOLHIMENTO DAS CONTRIBUIÇÕES PREVIDENCIÁRIAS AO RPPS</v>
      </c>
    </row>
    <row r="746" spans="3:12" ht="15">
      <c r="C746" s="133">
        <v>52</v>
      </c>
      <c r="D746" s="129" t="s">
        <v>1957</v>
      </c>
      <c r="E746" s="133">
        <f t="shared" si="11"/>
        <v>2016</v>
      </c>
      <c r="F746" s="129" t="s">
        <v>2508</v>
      </c>
      <c r="G746" s="134"/>
      <c r="H746" s="130" t="s">
        <v>2429</v>
      </c>
      <c r="I746" s="140" t="s">
        <v>695</v>
      </c>
      <c r="J746" s="138">
        <f>'11'!D889</f>
        <v>0</v>
      </c>
      <c r="K746" s="141">
        <f>'16'!F72</f>
        <v>0</v>
      </c>
      <c r="L746" s="176" t="str">
        <f>'16'!$B$6</f>
        <v>16 DEMONSTRATIVO DE RECOLHIMENTO DAS CONTRIBUIÇÕES PREVIDENCIÁRIAS AO RPPS</v>
      </c>
    </row>
    <row r="747" spans="3:12" ht="15">
      <c r="C747" s="133">
        <v>52</v>
      </c>
      <c r="D747" s="129" t="s">
        <v>1957</v>
      </c>
      <c r="E747" s="133">
        <f t="shared" si="11"/>
        <v>2016</v>
      </c>
      <c r="F747" s="129" t="s">
        <v>2509</v>
      </c>
      <c r="G747" s="134"/>
      <c r="H747" s="130" t="s">
        <v>2430</v>
      </c>
      <c r="I747" s="140" t="s">
        <v>695</v>
      </c>
      <c r="J747" s="138">
        <f>'11'!D890</f>
        <v>0</v>
      </c>
      <c r="K747" s="141">
        <f>'16'!F73</f>
        <v>0</v>
      </c>
      <c r="L747" s="176" t="str">
        <f>'16'!$B$6</f>
        <v>16 DEMONSTRATIVO DE RECOLHIMENTO DAS CONTRIBUIÇÕES PREVIDENCIÁRIAS AO RPPS</v>
      </c>
    </row>
    <row r="748" spans="3:12" ht="15">
      <c r="C748" s="133">
        <v>52</v>
      </c>
      <c r="D748" s="129" t="s">
        <v>1957</v>
      </c>
      <c r="E748" s="133">
        <f t="shared" si="11"/>
        <v>2016</v>
      </c>
      <c r="F748" s="129" t="s">
        <v>2510</v>
      </c>
      <c r="G748" s="134"/>
      <c r="H748" s="130" t="s">
        <v>2431</v>
      </c>
      <c r="I748" s="140" t="s">
        <v>695</v>
      </c>
      <c r="J748" s="138">
        <f>'11'!D891</f>
        <v>0</v>
      </c>
      <c r="K748" s="141">
        <f>'16'!F74</f>
        <v>0</v>
      </c>
      <c r="L748" s="176" t="str">
        <f>'16'!$B$6</f>
        <v>16 DEMONSTRATIVO DE RECOLHIMENTO DAS CONTRIBUIÇÕES PREVIDENCIÁRIAS AO RPPS</v>
      </c>
    </row>
    <row r="749" spans="3:12" ht="15">
      <c r="C749" s="133">
        <v>52</v>
      </c>
      <c r="D749" s="129" t="s">
        <v>1957</v>
      </c>
      <c r="E749" s="133">
        <f t="shared" si="11"/>
        <v>2016</v>
      </c>
      <c r="F749" s="129" t="s">
        <v>2511</v>
      </c>
      <c r="G749" s="134"/>
      <c r="H749" s="130" t="s">
        <v>2432</v>
      </c>
      <c r="I749" s="140" t="s">
        <v>695</v>
      </c>
      <c r="J749" s="138">
        <f>'11'!D892</f>
        <v>0</v>
      </c>
      <c r="K749" s="141">
        <f>'16'!F75</f>
        <v>0</v>
      </c>
      <c r="L749" s="176" t="str">
        <f>'16'!$B$6</f>
        <v>16 DEMONSTRATIVO DE RECOLHIMENTO DAS CONTRIBUIÇÕES PREVIDENCIÁRIAS AO RPPS</v>
      </c>
    </row>
    <row r="750" spans="3:12" ht="15">
      <c r="C750" s="133">
        <v>52</v>
      </c>
      <c r="D750" s="129" t="s">
        <v>1957</v>
      </c>
      <c r="E750" s="133">
        <f t="shared" si="11"/>
        <v>2016</v>
      </c>
      <c r="F750" s="129" t="s">
        <v>2512</v>
      </c>
      <c r="G750" s="134"/>
      <c r="H750" s="130" t="s">
        <v>2433</v>
      </c>
      <c r="I750" s="140" t="s">
        <v>695</v>
      </c>
      <c r="J750" s="138">
        <f>'11'!D893</f>
        <v>0</v>
      </c>
      <c r="K750" s="141">
        <f>'16'!F76</f>
        <v>0</v>
      </c>
      <c r="L750" s="176" t="str">
        <f>'16'!$B$6</f>
        <v>16 DEMONSTRATIVO DE RECOLHIMENTO DAS CONTRIBUIÇÕES PREVIDENCIÁRIAS AO RPPS</v>
      </c>
    </row>
    <row r="751" spans="3:12" ht="15">
      <c r="C751" s="133">
        <v>52</v>
      </c>
      <c r="D751" s="129" t="s">
        <v>1957</v>
      </c>
      <c r="E751" s="133">
        <f t="shared" si="11"/>
        <v>2016</v>
      </c>
      <c r="F751" s="129" t="s">
        <v>2513</v>
      </c>
      <c r="G751" s="134"/>
      <c r="H751" s="130" t="s">
        <v>2434</v>
      </c>
      <c r="I751" s="140" t="s">
        <v>695</v>
      </c>
      <c r="J751" s="138">
        <f>'11'!D894</f>
        <v>0</v>
      </c>
      <c r="K751" s="141">
        <f>'16'!F77</f>
        <v>0</v>
      </c>
      <c r="L751" s="176" t="str">
        <f>'16'!$B$6</f>
        <v>16 DEMONSTRATIVO DE RECOLHIMENTO DAS CONTRIBUIÇÕES PREVIDENCIÁRIAS AO RPPS</v>
      </c>
    </row>
    <row r="752" spans="3:12" ht="15">
      <c r="C752" s="133">
        <v>52</v>
      </c>
      <c r="D752" s="129" t="s">
        <v>1957</v>
      </c>
      <c r="E752" s="133">
        <f t="shared" si="11"/>
        <v>2016</v>
      </c>
      <c r="F752" s="129" t="s">
        <v>2514</v>
      </c>
      <c r="G752" s="134"/>
      <c r="H752" s="130" t="s">
        <v>2435</v>
      </c>
      <c r="I752" s="140" t="s">
        <v>695</v>
      </c>
      <c r="J752" s="138">
        <f>'11'!D895</f>
        <v>0</v>
      </c>
      <c r="K752" s="141">
        <f>'16'!F78</f>
        <v>0</v>
      </c>
      <c r="L752" s="176" t="str">
        <f>'16'!$B$6</f>
        <v>16 DEMONSTRATIVO DE RECOLHIMENTO DAS CONTRIBUIÇÕES PREVIDENCIÁRIAS AO RPPS</v>
      </c>
    </row>
    <row r="753" spans="3:12" ht="15">
      <c r="C753" s="133">
        <v>52</v>
      </c>
      <c r="D753" s="129" t="s">
        <v>1957</v>
      </c>
      <c r="E753" s="133">
        <f t="shared" si="11"/>
        <v>2016</v>
      </c>
      <c r="F753" s="129" t="s">
        <v>2515</v>
      </c>
      <c r="G753" s="134"/>
      <c r="H753" s="130" t="s">
        <v>2436</v>
      </c>
      <c r="I753" s="140" t="s">
        <v>695</v>
      </c>
      <c r="J753" s="138">
        <f>'11'!D896</f>
        <v>0</v>
      </c>
      <c r="K753" s="141">
        <f>'16'!F79</f>
        <v>0</v>
      </c>
      <c r="L753" s="176" t="str">
        <f>'16'!$B$6</f>
        <v>16 DEMONSTRATIVO DE RECOLHIMENTO DAS CONTRIBUIÇÕES PREVIDENCIÁRIAS AO RPPS</v>
      </c>
    </row>
    <row r="754" spans="3:12" ht="15">
      <c r="C754" s="133">
        <v>52</v>
      </c>
      <c r="D754" s="129" t="s">
        <v>1957</v>
      </c>
      <c r="E754" s="133">
        <f t="shared" si="11"/>
        <v>2016</v>
      </c>
      <c r="F754" s="129" t="s">
        <v>2516</v>
      </c>
      <c r="G754" s="134"/>
      <c r="H754" s="130" t="s">
        <v>2437</v>
      </c>
      <c r="I754" s="140" t="s">
        <v>695</v>
      </c>
      <c r="J754" s="138">
        <f>'11'!D897</f>
        <v>0</v>
      </c>
      <c r="K754" s="141">
        <f>'16'!F80</f>
        <v>0</v>
      </c>
      <c r="L754" s="176" t="str">
        <f>'16'!$B$6</f>
        <v>16 DEMONSTRATIVO DE RECOLHIMENTO DAS CONTRIBUIÇÕES PREVIDENCIÁRIAS AO RPPS</v>
      </c>
    </row>
    <row r="755" spans="3:12" ht="15">
      <c r="C755" s="133">
        <v>52</v>
      </c>
      <c r="D755" s="129" t="s">
        <v>1957</v>
      </c>
      <c r="E755" s="133">
        <f t="shared" si="11"/>
        <v>2016</v>
      </c>
      <c r="F755" s="129" t="s">
        <v>2517</v>
      </c>
      <c r="G755" s="134"/>
      <c r="H755" s="130" t="s">
        <v>2438</v>
      </c>
      <c r="I755" s="140" t="s">
        <v>695</v>
      </c>
      <c r="J755" s="138">
        <f>'11'!D898</f>
        <v>0</v>
      </c>
      <c r="K755" s="141">
        <f>'16'!F81</f>
        <v>0</v>
      </c>
      <c r="L755" s="176" t="str">
        <f>'16'!$B$6</f>
        <v>16 DEMONSTRATIVO DE RECOLHIMENTO DAS CONTRIBUIÇÕES PREVIDENCIÁRIAS AO RPPS</v>
      </c>
    </row>
    <row r="756" spans="3:12" ht="15">
      <c r="C756" s="133">
        <v>52</v>
      </c>
      <c r="D756" s="129" t="s">
        <v>1957</v>
      </c>
      <c r="E756" s="133">
        <f t="shared" si="11"/>
        <v>2016</v>
      </c>
      <c r="F756" s="129" t="s">
        <v>2518</v>
      </c>
      <c r="G756" s="134"/>
      <c r="H756" s="130" t="s">
        <v>2439</v>
      </c>
      <c r="I756" s="140" t="s">
        <v>695</v>
      </c>
      <c r="J756" s="138">
        <f>'11'!D899</f>
        <v>0</v>
      </c>
      <c r="K756" s="141">
        <f>'16'!F82</f>
        <v>0</v>
      </c>
      <c r="L756" s="176" t="str">
        <f>'16'!$B$6</f>
        <v>16 DEMONSTRATIVO DE RECOLHIMENTO DAS CONTRIBUIÇÕES PREVIDENCIÁRIAS AO RPPS</v>
      </c>
    </row>
    <row r="757" spans="3:12" ht="15">
      <c r="C757" s="133">
        <v>52</v>
      </c>
      <c r="D757" s="129" t="s">
        <v>1957</v>
      </c>
      <c r="E757" s="133">
        <f t="shared" si="11"/>
        <v>2016</v>
      </c>
      <c r="F757" s="129" t="s">
        <v>2519</v>
      </c>
      <c r="G757" s="134"/>
      <c r="H757" s="130" t="s">
        <v>2440</v>
      </c>
      <c r="I757" s="140" t="s">
        <v>695</v>
      </c>
      <c r="J757" s="138">
        <f>'11'!D900</f>
        <v>0</v>
      </c>
      <c r="K757" s="141">
        <f>'16'!F83</f>
        <v>0</v>
      </c>
      <c r="L757" s="176" t="str">
        <f>'16'!$B$6</f>
        <v>16 DEMONSTRATIVO DE RECOLHIMENTO DAS CONTRIBUIÇÕES PREVIDENCIÁRIAS AO RPPS</v>
      </c>
    </row>
    <row r="758" spans="3:12" ht="15">
      <c r="C758" s="133">
        <v>52</v>
      </c>
      <c r="D758" s="129" t="s">
        <v>1957</v>
      </c>
      <c r="E758" s="133">
        <f t="shared" si="11"/>
        <v>2016</v>
      </c>
      <c r="F758" s="129" t="s">
        <v>2520</v>
      </c>
      <c r="G758" s="134"/>
      <c r="H758" s="130" t="s">
        <v>2441</v>
      </c>
      <c r="I758" s="140" t="s">
        <v>695</v>
      </c>
      <c r="J758" s="138">
        <f>'11'!D901</f>
        <v>0</v>
      </c>
      <c r="K758" s="141">
        <f>'16'!F84</f>
        <v>0</v>
      </c>
      <c r="L758" s="176" t="str">
        <f>'16'!$B$6</f>
        <v>16 DEMONSTRATIVO DE RECOLHIMENTO DAS CONTRIBUIÇÕES PREVIDENCIÁRIAS AO RPPS</v>
      </c>
    </row>
    <row r="759" spans="3:12" ht="15">
      <c r="C759" s="133">
        <v>52</v>
      </c>
      <c r="D759" s="129" t="s">
        <v>1957</v>
      </c>
      <c r="E759" s="133">
        <f t="shared" si="11"/>
        <v>2016</v>
      </c>
      <c r="F759" s="129" t="s">
        <v>2521</v>
      </c>
      <c r="G759" s="134" t="s">
        <v>124</v>
      </c>
      <c r="H759" s="130" t="s">
        <v>2442</v>
      </c>
      <c r="I759" s="140" t="s">
        <v>695</v>
      </c>
      <c r="J759" s="138">
        <f>'11'!D876</f>
        <v>0</v>
      </c>
      <c r="K759" s="141">
        <f>'16'!G72</f>
        <v>0</v>
      </c>
      <c r="L759" s="176" t="str">
        <f>'16'!$B$6</f>
        <v>16 DEMONSTRATIVO DE RECOLHIMENTO DAS CONTRIBUIÇÕES PREVIDENCIÁRIAS AO RPPS</v>
      </c>
    </row>
    <row r="760" spans="3:12" ht="15">
      <c r="C760" s="133">
        <v>52</v>
      </c>
      <c r="D760" s="129" t="s">
        <v>1957</v>
      </c>
      <c r="E760" s="133">
        <f t="shared" si="11"/>
        <v>2016</v>
      </c>
      <c r="F760" s="129" t="s">
        <v>2522</v>
      </c>
      <c r="G760" s="134" t="s">
        <v>124</v>
      </c>
      <c r="H760" s="130" t="s">
        <v>2443</v>
      </c>
      <c r="I760" s="140" t="s">
        <v>695</v>
      </c>
      <c r="J760" s="138">
        <f>'11'!D877</f>
        <v>0</v>
      </c>
      <c r="K760" s="141">
        <f>'16'!G73</f>
        <v>0</v>
      </c>
      <c r="L760" s="176" t="str">
        <f>'16'!$B$6</f>
        <v>16 DEMONSTRATIVO DE RECOLHIMENTO DAS CONTRIBUIÇÕES PREVIDENCIÁRIAS AO RPPS</v>
      </c>
    </row>
    <row r="761" spans="3:12" ht="15">
      <c r="C761" s="133">
        <v>52</v>
      </c>
      <c r="D761" s="129" t="s">
        <v>1957</v>
      </c>
      <c r="E761" s="133">
        <f t="shared" si="11"/>
        <v>2016</v>
      </c>
      <c r="F761" s="129" t="s">
        <v>2523</v>
      </c>
      <c r="G761" s="134" t="s">
        <v>124</v>
      </c>
      <c r="H761" s="130" t="s">
        <v>2444</v>
      </c>
      <c r="I761" s="140" t="s">
        <v>695</v>
      </c>
      <c r="J761" s="138">
        <f>'11'!D878</f>
        <v>0</v>
      </c>
      <c r="K761" s="141">
        <f>'16'!G74</f>
        <v>0</v>
      </c>
      <c r="L761" s="176" t="str">
        <f>'16'!$B$6</f>
        <v>16 DEMONSTRATIVO DE RECOLHIMENTO DAS CONTRIBUIÇÕES PREVIDENCIÁRIAS AO RPPS</v>
      </c>
    </row>
    <row r="762" spans="3:12" ht="15">
      <c r="C762" s="133">
        <v>52</v>
      </c>
      <c r="D762" s="129" t="s">
        <v>1957</v>
      </c>
      <c r="E762" s="133">
        <f t="shared" si="11"/>
        <v>2016</v>
      </c>
      <c r="F762" s="129" t="s">
        <v>2524</v>
      </c>
      <c r="G762" s="134" t="s">
        <v>124</v>
      </c>
      <c r="H762" s="130" t="s">
        <v>2445</v>
      </c>
      <c r="I762" s="140" t="s">
        <v>695</v>
      </c>
      <c r="J762" s="138">
        <f>'11'!D879</f>
        <v>0</v>
      </c>
      <c r="K762" s="141">
        <f>'16'!G75</f>
        <v>0</v>
      </c>
      <c r="L762" s="176" t="str">
        <f>'16'!$B$6</f>
        <v>16 DEMONSTRATIVO DE RECOLHIMENTO DAS CONTRIBUIÇÕES PREVIDENCIÁRIAS AO RPPS</v>
      </c>
    </row>
    <row r="763" spans="3:12" ht="15">
      <c r="C763" s="133">
        <v>52</v>
      </c>
      <c r="D763" s="129" t="s">
        <v>1957</v>
      </c>
      <c r="E763" s="133">
        <f t="shared" si="11"/>
        <v>2016</v>
      </c>
      <c r="F763" s="129" t="s">
        <v>2525</v>
      </c>
      <c r="G763" s="134" t="s">
        <v>124</v>
      </c>
      <c r="H763" s="130" t="s">
        <v>2446</v>
      </c>
      <c r="I763" s="140" t="s">
        <v>695</v>
      </c>
      <c r="J763" s="138">
        <f>'11'!D880</f>
        <v>0</v>
      </c>
      <c r="K763" s="141">
        <f>'16'!G76</f>
        <v>0</v>
      </c>
      <c r="L763" s="176" t="str">
        <f>'16'!$B$6</f>
        <v>16 DEMONSTRATIVO DE RECOLHIMENTO DAS CONTRIBUIÇÕES PREVIDENCIÁRIAS AO RPPS</v>
      </c>
    </row>
    <row r="764" spans="3:12" ht="15">
      <c r="C764" s="133">
        <v>52</v>
      </c>
      <c r="D764" s="129" t="s">
        <v>1957</v>
      </c>
      <c r="E764" s="133">
        <f t="shared" si="11"/>
        <v>2016</v>
      </c>
      <c r="F764" s="129" t="s">
        <v>2526</v>
      </c>
      <c r="G764" s="134" t="s">
        <v>124</v>
      </c>
      <c r="H764" s="130" t="s">
        <v>2447</v>
      </c>
      <c r="I764" s="140" t="s">
        <v>695</v>
      </c>
      <c r="J764" s="138">
        <f>'11'!D881</f>
        <v>0</v>
      </c>
      <c r="K764" s="141">
        <f>'16'!G77</f>
        <v>0</v>
      </c>
      <c r="L764" s="176" t="str">
        <f>'16'!$B$6</f>
        <v>16 DEMONSTRATIVO DE RECOLHIMENTO DAS CONTRIBUIÇÕES PREVIDENCIÁRIAS AO RPPS</v>
      </c>
    </row>
    <row r="765" spans="3:12" ht="15">
      <c r="C765" s="133">
        <v>52</v>
      </c>
      <c r="D765" s="129" t="s">
        <v>1957</v>
      </c>
      <c r="E765" s="133">
        <f t="shared" si="11"/>
        <v>2016</v>
      </c>
      <c r="F765" s="129" t="s">
        <v>2527</v>
      </c>
      <c r="G765" s="134" t="s">
        <v>124</v>
      </c>
      <c r="H765" s="130" t="s">
        <v>2448</v>
      </c>
      <c r="I765" s="140" t="s">
        <v>695</v>
      </c>
      <c r="J765" s="138">
        <f>'11'!D882</f>
        <v>0</v>
      </c>
      <c r="K765" s="141">
        <f>'16'!G78</f>
        <v>0</v>
      </c>
      <c r="L765" s="176" t="str">
        <f>'16'!$B$6</f>
        <v>16 DEMONSTRATIVO DE RECOLHIMENTO DAS CONTRIBUIÇÕES PREVIDENCIÁRIAS AO RPPS</v>
      </c>
    </row>
    <row r="766" spans="3:12" ht="15">
      <c r="C766" s="133">
        <v>52</v>
      </c>
      <c r="D766" s="129" t="s">
        <v>1957</v>
      </c>
      <c r="E766" s="133">
        <f t="shared" si="11"/>
        <v>2016</v>
      </c>
      <c r="F766" s="129" t="s">
        <v>2528</v>
      </c>
      <c r="G766" s="134" t="s">
        <v>124</v>
      </c>
      <c r="H766" s="130" t="s">
        <v>2449</v>
      </c>
      <c r="I766" s="140" t="s">
        <v>695</v>
      </c>
      <c r="J766" s="138">
        <f>'11'!D883</f>
        <v>0</v>
      </c>
      <c r="K766" s="141">
        <f>'16'!G79</f>
        <v>0</v>
      </c>
      <c r="L766" s="176" t="str">
        <f>'16'!$B$6</f>
        <v>16 DEMONSTRATIVO DE RECOLHIMENTO DAS CONTRIBUIÇÕES PREVIDENCIÁRIAS AO RPPS</v>
      </c>
    </row>
    <row r="767" spans="3:12" ht="15">
      <c r="C767" s="133">
        <v>52</v>
      </c>
      <c r="D767" s="129" t="s">
        <v>1957</v>
      </c>
      <c r="E767" s="133">
        <f t="shared" si="11"/>
        <v>2016</v>
      </c>
      <c r="F767" s="129" t="s">
        <v>2529</v>
      </c>
      <c r="G767" s="134" t="s">
        <v>124</v>
      </c>
      <c r="H767" s="130" t="s">
        <v>2450</v>
      </c>
      <c r="I767" s="140" t="s">
        <v>695</v>
      </c>
      <c r="J767" s="138">
        <f>'11'!D884</f>
        <v>0</v>
      </c>
      <c r="K767" s="141">
        <f>'16'!G80</f>
        <v>0</v>
      </c>
      <c r="L767" s="176" t="str">
        <f>'16'!$B$6</f>
        <v>16 DEMONSTRATIVO DE RECOLHIMENTO DAS CONTRIBUIÇÕES PREVIDENCIÁRIAS AO RPPS</v>
      </c>
    </row>
    <row r="768" spans="3:12" ht="15">
      <c r="C768" s="133">
        <v>52</v>
      </c>
      <c r="D768" s="129" t="s">
        <v>1957</v>
      </c>
      <c r="E768" s="133">
        <f t="shared" si="11"/>
        <v>2016</v>
      </c>
      <c r="F768" s="129" t="s">
        <v>2530</v>
      </c>
      <c r="G768" s="134" t="s">
        <v>124</v>
      </c>
      <c r="H768" s="130" t="s">
        <v>2451</v>
      </c>
      <c r="I768" s="140" t="s">
        <v>695</v>
      </c>
      <c r="J768" s="138">
        <f>'11'!D885</f>
        <v>0</v>
      </c>
      <c r="K768" s="141">
        <f>'16'!G81</f>
        <v>0</v>
      </c>
      <c r="L768" s="176" t="str">
        <f>'16'!$B$6</f>
        <v>16 DEMONSTRATIVO DE RECOLHIMENTO DAS CONTRIBUIÇÕES PREVIDENCIÁRIAS AO RPPS</v>
      </c>
    </row>
    <row r="769" spans="3:12" ht="15">
      <c r="C769" s="133">
        <v>52</v>
      </c>
      <c r="D769" s="129" t="s">
        <v>1957</v>
      </c>
      <c r="E769" s="133">
        <f t="shared" si="11"/>
        <v>2016</v>
      </c>
      <c r="F769" s="129" t="s">
        <v>2531</v>
      </c>
      <c r="G769" s="134" t="s">
        <v>124</v>
      </c>
      <c r="H769" s="130" t="s">
        <v>2452</v>
      </c>
      <c r="I769" s="140" t="s">
        <v>695</v>
      </c>
      <c r="J769" s="138">
        <f>'11'!D886</f>
        <v>0</v>
      </c>
      <c r="K769" s="141">
        <f>'16'!G82</f>
        <v>0</v>
      </c>
      <c r="L769" s="176" t="str">
        <f>'16'!$B$6</f>
        <v>16 DEMONSTRATIVO DE RECOLHIMENTO DAS CONTRIBUIÇÕES PREVIDENCIÁRIAS AO RPPS</v>
      </c>
    </row>
    <row r="770" spans="3:12" ht="15">
      <c r="C770" s="133">
        <v>52</v>
      </c>
      <c r="D770" s="129" t="s">
        <v>1957</v>
      </c>
      <c r="E770" s="133">
        <f t="shared" si="11"/>
        <v>2016</v>
      </c>
      <c r="F770" s="129" t="s">
        <v>2532</v>
      </c>
      <c r="G770" s="134" t="s">
        <v>124</v>
      </c>
      <c r="H770" s="130" t="s">
        <v>2453</v>
      </c>
      <c r="I770" s="140" t="s">
        <v>695</v>
      </c>
      <c r="J770" s="138">
        <f>'11'!D887</f>
        <v>0</v>
      </c>
      <c r="K770" s="141">
        <f>'16'!G83</f>
        <v>0</v>
      </c>
      <c r="L770" s="176" t="str">
        <f>'16'!$B$6</f>
        <v>16 DEMONSTRATIVO DE RECOLHIMENTO DAS CONTRIBUIÇÕES PREVIDENCIÁRIAS AO RPPS</v>
      </c>
    </row>
    <row r="771" spans="3:12" ht="15">
      <c r="C771" s="133">
        <v>52</v>
      </c>
      <c r="D771" s="129" t="s">
        <v>1957</v>
      </c>
      <c r="E771" s="133">
        <f t="shared" si="11"/>
        <v>2016</v>
      </c>
      <c r="F771" s="129" t="s">
        <v>2533</v>
      </c>
      <c r="G771" s="134" t="s">
        <v>124</v>
      </c>
      <c r="H771" s="130" t="s">
        <v>2454</v>
      </c>
      <c r="I771" s="140" t="s">
        <v>695</v>
      </c>
      <c r="J771" s="138">
        <f>'11'!D888</f>
        <v>0</v>
      </c>
      <c r="K771" s="141">
        <f>'16'!G84</f>
        <v>0</v>
      </c>
      <c r="L771" s="176" t="str">
        <f>'16'!$B$6</f>
        <v>16 DEMONSTRATIVO DE RECOLHIMENTO DAS CONTRIBUIÇÕES PREVIDENCIÁRIAS AO RPPS</v>
      </c>
    </row>
    <row r="772" spans="3:12" ht="15">
      <c r="C772" s="133" t="s">
        <v>124</v>
      </c>
      <c r="D772" s="129" t="s">
        <v>2048</v>
      </c>
      <c r="E772" s="133">
        <f t="shared" si="11"/>
        <v>2016</v>
      </c>
      <c r="F772" s="129" t="s">
        <v>2056</v>
      </c>
      <c r="G772" s="134" t="s">
        <v>124</v>
      </c>
      <c r="H772" s="130" t="s">
        <v>2055</v>
      </c>
      <c r="I772" s="140" t="s">
        <v>655</v>
      </c>
      <c r="J772" s="208" t="s">
        <v>2049</v>
      </c>
      <c r="K772" s="141" t="str">
        <f>"Lei Municipal n° "&amp;TEXT('16'!F10,"#.##0")&amp;", de "&amp;'16'!G10</f>
        <v>Lei Municipal n° n° da lei municipal, de data da publicação</v>
      </c>
      <c r="L772" s="176" t="str">
        <f>'16'!$B$6</f>
        <v>16 DEMONSTRATIVO DE RECOLHIMENTO DAS CONTRIBUIÇÕES PREVIDENCIÁRIAS AO RPPS</v>
      </c>
    </row>
    <row r="773" spans="3:12" ht="15">
      <c r="C773" s="133" t="s">
        <v>124</v>
      </c>
      <c r="D773" s="129" t="s">
        <v>2048</v>
      </c>
      <c r="E773" s="133">
        <f t="shared" si="11"/>
        <v>2016</v>
      </c>
      <c r="F773" s="129" t="s">
        <v>2057</v>
      </c>
      <c r="G773" s="134" t="s">
        <v>124</v>
      </c>
      <c r="H773" s="130" t="s">
        <v>2050</v>
      </c>
      <c r="I773" s="140" t="s">
        <v>655</v>
      </c>
      <c r="J773" s="208" t="s">
        <v>2049</v>
      </c>
      <c r="K773" s="141">
        <f>'16'!F11</f>
        <v>0</v>
      </c>
      <c r="L773" s="176" t="str">
        <f>'16'!$B$6</f>
        <v>16 DEMONSTRATIVO DE RECOLHIMENTO DAS CONTRIBUIÇÕES PREVIDENCIÁRIAS AO RPPS</v>
      </c>
    </row>
    <row r="774" spans="3:12" ht="15">
      <c r="C774" s="133" t="s">
        <v>124</v>
      </c>
      <c r="D774" s="129" t="s">
        <v>2048</v>
      </c>
      <c r="E774" s="133">
        <f t="shared" si="11"/>
        <v>2016</v>
      </c>
      <c r="F774" s="129" t="s">
        <v>2058</v>
      </c>
      <c r="G774" s="134" t="s">
        <v>124</v>
      </c>
      <c r="H774" s="130" t="s">
        <v>2051</v>
      </c>
      <c r="I774" s="140" t="s">
        <v>655</v>
      </c>
      <c r="J774" s="208" t="s">
        <v>2049</v>
      </c>
      <c r="K774" s="141">
        <f>'16'!F12</f>
        <v>0</v>
      </c>
      <c r="L774" s="176" t="str">
        <f>'16'!$B$6</f>
        <v>16 DEMONSTRATIVO DE RECOLHIMENTO DAS CONTRIBUIÇÕES PREVIDENCIÁRIAS AO RPPS</v>
      </c>
    </row>
    <row r="775" spans="3:12" ht="15">
      <c r="C775" s="133" t="s">
        <v>124</v>
      </c>
      <c r="D775" s="129" t="s">
        <v>2048</v>
      </c>
      <c r="E775" s="133">
        <f t="shared" si="11"/>
        <v>2016</v>
      </c>
      <c r="F775" s="129" t="s">
        <v>2059</v>
      </c>
      <c r="G775" s="134" t="s">
        <v>124</v>
      </c>
      <c r="H775" s="130" t="s">
        <v>2052</v>
      </c>
      <c r="I775" s="140" t="s">
        <v>655</v>
      </c>
      <c r="J775" s="208" t="s">
        <v>2049</v>
      </c>
      <c r="K775" s="141">
        <f>'16'!F13</f>
        <v>0</v>
      </c>
      <c r="L775" s="176" t="str">
        <f>'16'!$B$6</f>
        <v>16 DEMONSTRATIVO DE RECOLHIMENTO DAS CONTRIBUIÇÕES PREVIDENCIÁRIAS AO RPPS</v>
      </c>
    </row>
    <row r="776" spans="3:12" ht="15">
      <c r="C776" s="133" t="s">
        <v>124</v>
      </c>
      <c r="D776" s="129" t="s">
        <v>2048</v>
      </c>
      <c r="E776" s="133">
        <f t="shared" si="11"/>
        <v>2016</v>
      </c>
      <c r="F776" s="129" t="s">
        <v>2060</v>
      </c>
      <c r="G776" s="134" t="s">
        <v>124</v>
      </c>
      <c r="H776" s="130" t="s">
        <v>2053</v>
      </c>
      <c r="I776" s="140" t="s">
        <v>655</v>
      </c>
      <c r="J776" s="208" t="s">
        <v>2049</v>
      </c>
      <c r="K776" s="141">
        <f>'16'!F14</f>
        <v>0</v>
      </c>
      <c r="L776" s="176" t="str">
        <f>'16'!$B$6</f>
        <v>16 DEMONSTRATIVO DE RECOLHIMENTO DAS CONTRIBUIÇÕES PREVIDENCIÁRIAS AO RPPS</v>
      </c>
    </row>
    <row r="777" spans="3:12" ht="15">
      <c r="C777" s="133" t="s">
        <v>124</v>
      </c>
      <c r="D777" s="129" t="s">
        <v>2048</v>
      </c>
      <c r="E777" s="133">
        <f t="shared" si="11"/>
        <v>2016</v>
      </c>
      <c r="F777" s="129" t="s">
        <v>2061</v>
      </c>
      <c r="G777" s="134" t="s">
        <v>124</v>
      </c>
      <c r="H777" s="130" t="s">
        <v>2054</v>
      </c>
      <c r="I777" s="140" t="s">
        <v>655</v>
      </c>
      <c r="J777" s="208" t="s">
        <v>2049</v>
      </c>
      <c r="K777" s="209">
        <f>'16'!F15</f>
        <v>0</v>
      </c>
      <c r="L777" s="176" t="str">
        <f>'16'!$B$6</f>
        <v>16 DEMONSTRATIVO DE RECOLHIMENTO DAS CONTRIBUIÇÕES PREVIDENCIÁRIAS AO RPPS</v>
      </c>
    </row>
    <row r="778" spans="3:12" ht="15">
      <c r="C778" s="133">
        <v>53</v>
      </c>
      <c r="D778" s="129" t="s">
        <v>2062</v>
      </c>
      <c r="E778" s="133">
        <f t="shared" si="11"/>
        <v>2016</v>
      </c>
      <c r="F778" s="129" t="s">
        <v>2064</v>
      </c>
      <c r="G778" s="134" t="s">
        <v>124</v>
      </c>
      <c r="H778" s="130" t="s">
        <v>1958</v>
      </c>
      <c r="I778" s="140" t="s">
        <v>695</v>
      </c>
      <c r="J778" s="138">
        <f>'11'!D921</f>
        <v>0</v>
      </c>
      <c r="K778" s="141">
        <f>'17'!C15</f>
        <v>1037185.95</v>
      </c>
      <c r="L778" s="176" t="str">
        <f>'17'!$B$6</f>
        <v>17 DEMONSTRATIVO DE RECOLHIMENTO DAS CONTRIBUIÇÕES PREVIDENCIÁRIAS AO RGPS</v>
      </c>
    </row>
    <row r="779" spans="3:12" ht="15">
      <c r="C779" s="133">
        <v>53</v>
      </c>
      <c r="D779" s="129" t="s">
        <v>2062</v>
      </c>
      <c r="E779" s="133">
        <f t="shared" si="11"/>
        <v>2016</v>
      </c>
      <c r="F779" s="129" t="s">
        <v>2065</v>
      </c>
      <c r="G779" s="134" t="s">
        <v>124</v>
      </c>
      <c r="H779" s="130" t="s">
        <v>1959</v>
      </c>
      <c r="I779" s="140" t="s">
        <v>695</v>
      </c>
      <c r="J779" s="138">
        <f>'11'!D922</f>
        <v>0</v>
      </c>
      <c r="K779" s="141">
        <f>'17'!C16</f>
        <v>1233368.45</v>
      </c>
      <c r="L779" s="176" t="str">
        <f>'17'!$B$6</f>
        <v>17 DEMONSTRATIVO DE RECOLHIMENTO DAS CONTRIBUIÇÕES PREVIDENCIÁRIAS AO RGPS</v>
      </c>
    </row>
    <row r="780" spans="3:12" ht="15">
      <c r="C780" s="133">
        <v>53</v>
      </c>
      <c r="D780" s="129" t="s">
        <v>2062</v>
      </c>
      <c r="E780" s="133">
        <f t="shared" si="11"/>
        <v>2016</v>
      </c>
      <c r="F780" s="129" t="s">
        <v>2066</v>
      </c>
      <c r="G780" s="134" t="s">
        <v>124</v>
      </c>
      <c r="H780" s="130" t="s">
        <v>1960</v>
      </c>
      <c r="I780" s="140" t="s">
        <v>695</v>
      </c>
      <c r="J780" s="138">
        <f>'11'!D923</f>
        <v>0</v>
      </c>
      <c r="K780" s="141">
        <f>'17'!C17</f>
        <v>1185250.5999999999</v>
      </c>
      <c r="L780" s="176" t="str">
        <f>'17'!$B$6</f>
        <v>17 DEMONSTRATIVO DE RECOLHIMENTO DAS CONTRIBUIÇÕES PREVIDENCIÁRIAS AO RGPS</v>
      </c>
    </row>
    <row r="781" spans="3:12" ht="15">
      <c r="C781" s="133">
        <v>53</v>
      </c>
      <c r="D781" s="129" t="s">
        <v>2062</v>
      </c>
      <c r="E781" s="133">
        <f t="shared" si="11"/>
        <v>2016</v>
      </c>
      <c r="F781" s="129" t="s">
        <v>2067</v>
      </c>
      <c r="G781" s="134" t="s">
        <v>124</v>
      </c>
      <c r="H781" s="130" t="s">
        <v>1961</v>
      </c>
      <c r="I781" s="140" t="s">
        <v>695</v>
      </c>
      <c r="J781" s="138">
        <f>'11'!D924</f>
        <v>0</v>
      </c>
      <c r="K781" s="141">
        <f>'17'!C18</f>
        <v>1260558.17</v>
      </c>
      <c r="L781" s="176" t="str">
        <f>'17'!$B$6</f>
        <v>17 DEMONSTRATIVO DE RECOLHIMENTO DAS CONTRIBUIÇÕES PREVIDENCIÁRIAS AO RGPS</v>
      </c>
    </row>
    <row r="782" spans="3:12" ht="15">
      <c r="C782" s="133">
        <v>53</v>
      </c>
      <c r="D782" s="129" t="s">
        <v>2062</v>
      </c>
      <c r="E782" s="133">
        <f t="shared" si="11"/>
        <v>2016</v>
      </c>
      <c r="F782" s="129" t="s">
        <v>2068</v>
      </c>
      <c r="G782" s="134" t="s">
        <v>124</v>
      </c>
      <c r="H782" s="130" t="s">
        <v>1962</v>
      </c>
      <c r="I782" s="140" t="s">
        <v>695</v>
      </c>
      <c r="J782" s="138">
        <f>'11'!D925</f>
        <v>0</v>
      </c>
      <c r="K782" s="141">
        <f>'17'!C19</f>
        <v>1255500.37</v>
      </c>
      <c r="L782" s="176" t="str">
        <f>'17'!$B$6</f>
        <v>17 DEMONSTRATIVO DE RECOLHIMENTO DAS CONTRIBUIÇÕES PREVIDENCIÁRIAS AO RGPS</v>
      </c>
    </row>
    <row r="783" spans="3:12" ht="15">
      <c r="C783" s="133">
        <v>53</v>
      </c>
      <c r="D783" s="129" t="s">
        <v>2062</v>
      </c>
      <c r="E783" s="133">
        <f t="shared" si="11"/>
        <v>2016</v>
      </c>
      <c r="F783" s="129" t="s">
        <v>2069</v>
      </c>
      <c r="G783" s="134" t="s">
        <v>124</v>
      </c>
      <c r="H783" s="130" t="s">
        <v>1963</v>
      </c>
      <c r="I783" s="140" t="s">
        <v>695</v>
      </c>
      <c r="J783" s="138">
        <f>'11'!D926</f>
        <v>0</v>
      </c>
      <c r="K783" s="141">
        <f>'17'!C20</f>
        <v>1261516.09</v>
      </c>
      <c r="L783" s="176" t="str">
        <f>'17'!$B$6</f>
        <v>17 DEMONSTRATIVO DE RECOLHIMENTO DAS CONTRIBUIÇÕES PREVIDENCIÁRIAS AO RGPS</v>
      </c>
    </row>
    <row r="784" spans="3:12" ht="15">
      <c r="C784" s="133">
        <v>53</v>
      </c>
      <c r="D784" s="129" t="s">
        <v>2062</v>
      </c>
      <c r="E784" s="133">
        <f t="shared" si="11"/>
        <v>2016</v>
      </c>
      <c r="F784" s="129" t="s">
        <v>2070</v>
      </c>
      <c r="G784" s="134" t="s">
        <v>124</v>
      </c>
      <c r="H784" s="130" t="s">
        <v>1964</v>
      </c>
      <c r="I784" s="140" t="s">
        <v>695</v>
      </c>
      <c r="J784" s="138">
        <f>'11'!D927</f>
        <v>0</v>
      </c>
      <c r="K784" s="141">
        <f>'17'!C21</f>
        <v>1258044.0799999998</v>
      </c>
      <c r="L784" s="176" t="str">
        <f>'17'!$B$6</f>
        <v>17 DEMONSTRATIVO DE RECOLHIMENTO DAS CONTRIBUIÇÕES PREVIDENCIÁRIAS AO RGPS</v>
      </c>
    </row>
    <row r="785" spans="3:12" ht="15">
      <c r="C785" s="133">
        <v>53</v>
      </c>
      <c r="D785" s="129" t="s">
        <v>2062</v>
      </c>
      <c r="E785" s="133">
        <f t="shared" si="11"/>
        <v>2016</v>
      </c>
      <c r="F785" s="129" t="s">
        <v>2071</v>
      </c>
      <c r="G785" s="134" t="s">
        <v>124</v>
      </c>
      <c r="H785" s="130" t="s">
        <v>1965</v>
      </c>
      <c r="I785" s="140" t="s">
        <v>695</v>
      </c>
      <c r="J785" s="138">
        <f>'11'!D928</f>
        <v>0</v>
      </c>
      <c r="K785" s="141">
        <f>'17'!C22</f>
        <v>1267131.0799999998</v>
      </c>
      <c r="L785" s="176" t="str">
        <f>'17'!$B$6</f>
        <v>17 DEMONSTRATIVO DE RECOLHIMENTO DAS CONTRIBUIÇÕES PREVIDENCIÁRIAS AO RGPS</v>
      </c>
    </row>
    <row r="786" spans="3:12" ht="15">
      <c r="C786" s="133">
        <v>53</v>
      </c>
      <c r="D786" s="129" t="s">
        <v>2062</v>
      </c>
      <c r="E786" s="133">
        <f t="shared" si="11"/>
        <v>2016</v>
      </c>
      <c r="F786" s="129" t="s">
        <v>2072</v>
      </c>
      <c r="G786" s="134" t="s">
        <v>124</v>
      </c>
      <c r="H786" s="130" t="s">
        <v>1966</v>
      </c>
      <c r="I786" s="140" t="s">
        <v>695</v>
      </c>
      <c r="J786" s="138">
        <f>'11'!D929</f>
        <v>0</v>
      </c>
      <c r="K786" s="141">
        <f>'17'!C23</f>
        <v>1259481.72</v>
      </c>
      <c r="L786" s="176" t="str">
        <f>'17'!$B$6</f>
        <v>17 DEMONSTRATIVO DE RECOLHIMENTO DAS CONTRIBUIÇÕES PREVIDENCIÁRIAS AO RGPS</v>
      </c>
    </row>
    <row r="787" spans="3:12" ht="15">
      <c r="C787" s="133">
        <v>53</v>
      </c>
      <c r="D787" s="129" t="s">
        <v>2062</v>
      </c>
      <c r="E787" s="133">
        <f t="shared" si="11"/>
        <v>2016</v>
      </c>
      <c r="F787" s="129" t="s">
        <v>2073</v>
      </c>
      <c r="G787" s="134" t="s">
        <v>124</v>
      </c>
      <c r="H787" s="130" t="s">
        <v>1967</v>
      </c>
      <c r="I787" s="140" t="s">
        <v>695</v>
      </c>
      <c r="J787" s="138">
        <f>'11'!D930</f>
        <v>0</v>
      </c>
      <c r="K787" s="141">
        <f>'17'!C24</f>
        <v>1252287.8399999999</v>
      </c>
      <c r="L787" s="176" t="str">
        <f>'17'!$B$6</f>
        <v>17 DEMONSTRATIVO DE RECOLHIMENTO DAS CONTRIBUIÇÕES PREVIDENCIÁRIAS AO RGPS</v>
      </c>
    </row>
    <row r="788" spans="3:12" ht="15">
      <c r="C788" s="133">
        <v>53</v>
      </c>
      <c r="D788" s="129" t="s">
        <v>2062</v>
      </c>
      <c r="E788" s="133">
        <f t="shared" si="11"/>
        <v>2016</v>
      </c>
      <c r="F788" s="129" t="s">
        <v>2074</v>
      </c>
      <c r="G788" s="134" t="s">
        <v>124</v>
      </c>
      <c r="H788" s="130" t="s">
        <v>1968</v>
      </c>
      <c r="I788" s="140" t="s">
        <v>695</v>
      </c>
      <c r="J788" s="138">
        <f>'11'!D931</f>
        <v>0</v>
      </c>
      <c r="K788" s="141">
        <f>'17'!C25</f>
        <v>1260858.6300000001</v>
      </c>
      <c r="L788" s="176" t="str">
        <f>'17'!$B$6</f>
        <v>17 DEMONSTRATIVO DE RECOLHIMENTO DAS CONTRIBUIÇÕES PREVIDENCIÁRIAS AO RGPS</v>
      </c>
    </row>
    <row r="789" spans="3:12" ht="15">
      <c r="C789" s="133">
        <v>53</v>
      </c>
      <c r="D789" s="129" t="s">
        <v>2062</v>
      </c>
      <c r="E789" s="133">
        <f t="shared" si="11"/>
        <v>2016</v>
      </c>
      <c r="F789" s="129" t="s">
        <v>2075</v>
      </c>
      <c r="G789" s="134" t="s">
        <v>124</v>
      </c>
      <c r="H789" s="130" t="s">
        <v>1969</v>
      </c>
      <c r="I789" s="140" t="s">
        <v>695</v>
      </c>
      <c r="J789" s="138">
        <f>'11'!D932</f>
        <v>0</v>
      </c>
      <c r="K789" s="141">
        <f>'17'!C26</f>
        <v>1524289.58</v>
      </c>
      <c r="L789" s="176" t="str">
        <f>'17'!$B$6</f>
        <v>17 DEMONSTRATIVO DE RECOLHIMENTO DAS CONTRIBUIÇÕES PREVIDENCIÁRIAS AO RGPS</v>
      </c>
    </row>
    <row r="790" spans="3:12" ht="15">
      <c r="C790" s="133">
        <v>53</v>
      </c>
      <c r="D790" s="129" t="s">
        <v>2062</v>
      </c>
      <c r="E790" s="133">
        <f t="shared" si="11"/>
        <v>2016</v>
      </c>
      <c r="F790" s="129" t="s">
        <v>2076</v>
      </c>
      <c r="G790" s="134" t="s">
        <v>124</v>
      </c>
      <c r="H790" s="130" t="s">
        <v>1970</v>
      </c>
      <c r="I790" s="140" t="s">
        <v>695</v>
      </c>
      <c r="J790" s="138">
        <f>'11'!D933</f>
        <v>0</v>
      </c>
      <c r="K790" s="141">
        <f>'17'!C27</f>
        <v>792515.8</v>
      </c>
      <c r="L790" s="176" t="str">
        <f>'17'!$B$6</f>
        <v>17 DEMONSTRATIVO DE RECOLHIMENTO DAS CONTRIBUIÇÕES PREVIDENCIÁRIAS AO RGPS</v>
      </c>
    </row>
    <row r="791" spans="3:12" ht="15">
      <c r="C791" s="133">
        <v>53</v>
      </c>
      <c r="D791" s="129" t="s">
        <v>2062</v>
      </c>
      <c r="E791" s="133">
        <f t="shared" si="11"/>
        <v>2016</v>
      </c>
      <c r="F791" s="129" t="s">
        <v>2259</v>
      </c>
      <c r="G791" s="134" t="s">
        <v>124</v>
      </c>
      <c r="H791" s="130" t="s">
        <v>1527</v>
      </c>
      <c r="I791" s="140" t="s">
        <v>695</v>
      </c>
      <c r="J791" s="138">
        <f>'11'!D934</f>
        <v>0</v>
      </c>
      <c r="K791" s="141">
        <f>'17'!D15</f>
        <v>96009.83</v>
      </c>
      <c r="L791" s="176" t="str">
        <f>'17'!$B$6</f>
        <v>17 DEMONSTRATIVO DE RECOLHIMENTO DAS CONTRIBUIÇÕES PREVIDENCIÁRIAS AO RGPS</v>
      </c>
    </row>
    <row r="792" spans="3:12" ht="15">
      <c r="C792" s="133">
        <v>53</v>
      </c>
      <c r="D792" s="129" t="s">
        <v>2062</v>
      </c>
      <c r="E792" s="133">
        <f t="shared" si="11"/>
        <v>2016</v>
      </c>
      <c r="F792" s="129" t="s">
        <v>2260</v>
      </c>
      <c r="G792" s="134" t="s">
        <v>124</v>
      </c>
      <c r="H792" s="130" t="s">
        <v>1528</v>
      </c>
      <c r="I792" s="140" t="s">
        <v>695</v>
      </c>
      <c r="J792" s="138">
        <f>'11'!D935</f>
        <v>0</v>
      </c>
      <c r="K792" s="141">
        <f>'17'!D16</f>
        <v>118388.11</v>
      </c>
      <c r="L792" s="176" t="str">
        <f>'17'!$B$6</f>
        <v>17 DEMONSTRATIVO DE RECOLHIMENTO DAS CONTRIBUIÇÕES PREVIDENCIÁRIAS AO RGPS</v>
      </c>
    </row>
    <row r="793" spans="3:12" ht="15">
      <c r="C793" s="133">
        <v>53</v>
      </c>
      <c r="D793" s="129" t="s">
        <v>2062</v>
      </c>
      <c r="E793" s="133">
        <f t="shared" si="11"/>
        <v>2016</v>
      </c>
      <c r="F793" s="129" t="s">
        <v>2261</v>
      </c>
      <c r="G793" s="134" t="s">
        <v>124</v>
      </c>
      <c r="H793" s="130" t="s">
        <v>1529</v>
      </c>
      <c r="I793" s="140" t="s">
        <v>695</v>
      </c>
      <c r="J793" s="138">
        <f>'11'!D936</f>
        <v>0</v>
      </c>
      <c r="K793" s="141">
        <f>'17'!D17</f>
        <v>107941.94999999998</v>
      </c>
      <c r="L793" s="176" t="str">
        <f>'17'!$B$6</f>
        <v>17 DEMONSTRATIVO DE RECOLHIMENTO DAS CONTRIBUIÇÕES PREVIDENCIÁRIAS AO RGPS</v>
      </c>
    </row>
    <row r="794" spans="3:12" ht="15">
      <c r="C794" s="133">
        <v>53</v>
      </c>
      <c r="D794" s="129" t="s">
        <v>2062</v>
      </c>
      <c r="E794" s="133">
        <f t="shared" si="11"/>
        <v>2016</v>
      </c>
      <c r="F794" s="129" t="s">
        <v>2262</v>
      </c>
      <c r="G794" s="134" t="s">
        <v>124</v>
      </c>
      <c r="H794" s="130" t="s">
        <v>1530</v>
      </c>
      <c r="I794" s="140" t="s">
        <v>695</v>
      </c>
      <c r="J794" s="138">
        <f>'11'!D937</f>
        <v>0</v>
      </c>
      <c r="K794" s="141">
        <f>'17'!D18</f>
        <v>116451.56</v>
      </c>
      <c r="L794" s="176" t="str">
        <f>'17'!$B$6</f>
        <v>17 DEMONSTRATIVO DE RECOLHIMENTO DAS CONTRIBUIÇÕES PREVIDENCIÁRIAS AO RGPS</v>
      </c>
    </row>
    <row r="795" spans="3:12" ht="15">
      <c r="C795" s="133">
        <v>53</v>
      </c>
      <c r="D795" s="129" t="s">
        <v>2062</v>
      </c>
      <c r="E795" s="133">
        <f t="shared" si="11"/>
        <v>2016</v>
      </c>
      <c r="F795" s="129" t="s">
        <v>2263</v>
      </c>
      <c r="G795" s="134" t="s">
        <v>124</v>
      </c>
      <c r="H795" s="130" t="s">
        <v>1531</v>
      </c>
      <c r="I795" s="140" t="s">
        <v>695</v>
      </c>
      <c r="J795" s="138">
        <f>'11'!D938</f>
        <v>0</v>
      </c>
      <c r="K795" s="141">
        <f>'17'!D19</f>
        <v>116240.31</v>
      </c>
      <c r="L795" s="176" t="str">
        <f>'17'!$B$6</f>
        <v>17 DEMONSTRATIVO DE RECOLHIMENTO DAS CONTRIBUIÇÕES PREVIDENCIÁRIAS AO RGPS</v>
      </c>
    </row>
    <row r="796" spans="3:12" ht="15">
      <c r="C796" s="133">
        <v>53</v>
      </c>
      <c r="D796" s="129" t="s">
        <v>2062</v>
      </c>
      <c r="E796" s="133">
        <f t="shared" si="11"/>
        <v>2016</v>
      </c>
      <c r="F796" s="129" t="s">
        <v>2264</v>
      </c>
      <c r="G796" s="134" t="s">
        <v>124</v>
      </c>
      <c r="H796" s="130" t="s">
        <v>1532</v>
      </c>
      <c r="I796" s="140" t="s">
        <v>695</v>
      </c>
      <c r="J796" s="138">
        <f>'11'!D939</f>
        <v>0</v>
      </c>
      <c r="K796" s="141">
        <f>'17'!D20</f>
        <v>116793.12000000001</v>
      </c>
      <c r="L796" s="176" t="str">
        <f>'17'!$B$6</f>
        <v>17 DEMONSTRATIVO DE RECOLHIMENTO DAS CONTRIBUIÇÕES PREVIDENCIÁRIAS AO RGPS</v>
      </c>
    </row>
    <row r="797" spans="3:12" ht="15">
      <c r="C797" s="133">
        <v>53</v>
      </c>
      <c r="D797" s="129" t="s">
        <v>2062</v>
      </c>
      <c r="E797" s="133">
        <f t="shared" si="11"/>
        <v>2016</v>
      </c>
      <c r="F797" s="129" t="s">
        <v>2265</v>
      </c>
      <c r="G797" s="134" t="s">
        <v>124</v>
      </c>
      <c r="H797" s="130" t="s">
        <v>1533</v>
      </c>
      <c r="I797" s="140" t="s">
        <v>695</v>
      </c>
      <c r="J797" s="138">
        <f>'11'!D940</f>
        <v>0</v>
      </c>
      <c r="K797" s="141">
        <f>'17'!D21</f>
        <v>116313.63</v>
      </c>
      <c r="L797" s="176" t="str">
        <f>'17'!$B$6</f>
        <v>17 DEMONSTRATIVO DE RECOLHIMENTO DAS CONTRIBUIÇÕES PREVIDENCIÁRIAS AO RGPS</v>
      </c>
    </row>
    <row r="798" spans="3:12" ht="15">
      <c r="C798" s="133">
        <v>53</v>
      </c>
      <c r="D798" s="129" t="s">
        <v>2062</v>
      </c>
      <c r="E798" s="133">
        <f t="shared" si="11"/>
        <v>2016</v>
      </c>
      <c r="F798" s="129" t="s">
        <v>2266</v>
      </c>
      <c r="G798" s="134" t="s">
        <v>124</v>
      </c>
      <c r="H798" s="130" t="s">
        <v>1534</v>
      </c>
      <c r="I798" s="140" t="s">
        <v>695</v>
      </c>
      <c r="J798" s="138">
        <f>'11'!D941</f>
        <v>0</v>
      </c>
      <c r="K798" s="141">
        <f>'17'!D22</f>
        <v>117362.06</v>
      </c>
      <c r="L798" s="176" t="str">
        <f>'17'!$B$6</f>
        <v>17 DEMONSTRATIVO DE RECOLHIMENTO DAS CONTRIBUIÇÕES PREVIDENCIÁRIAS AO RGPS</v>
      </c>
    </row>
    <row r="799" spans="3:12" ht="15">
      <c r="C799" s="133">
        <v>53</v>
      </c>
      <c r="D799" s="129" t="s">
        <v>2062</v>
      </c>
      <c r="E799" s="133">
        <f t="shared" si="11"/>
        <v>2016</v>
      </c>
      <c r="F799" s="129" t="s">
        <v>2267</v>
      </c>
      <c r="G799" s="134" t="s">
        <v>124</v>
      </c>
      <c r="H799" s="130" t="s">
        <v>1535</v>
      </c>
      <c r="I799" s="140" t="s">
        <v>695</v>
      </c>
      <c r="J799" s="138">
        <f>'11'!D942</f>
        <v>0</v>
      </c>
      <c r="K799" s="141">
        <f>'17'!D23</f>
        <v>116412.90999999999</v>
      </c>
      <c r="L799" s="176" t="str">
        <f>'17'!$B$6</f>
        <v>17 DEMONSTRATIVO DE RECOLHIMENTO DAS CONTRIBUIÇÕES PREVIDENCIÁRIAS AO RGPS</v>
      </c>
    </row>
    <row r="800" spans="3:12" ht="15">
      <c r="C800" s="133">
        <v>53</v>
      </c>
      <c r="D800" s="129" t="s">
        <v>2062</v>
      </c>
      <c r="E800" s="133">
        <f t="shared" si="11"/>
        <v>2016</v>
      </c>
      <c r="F800" s="129" t="s">
        <v>2268</v>
      </c>
      <c r="G800" s="134" t="s">
        <v>124</v>
      </c>
      <c r="H800" s="130" t="s">
        <v>1536</v>
      </c>
      <c r="I800" s="140" t="s">
        <v>695</v>
      </c>
      <c r="J800" s="138">
        <f>'11'!D943</f>
        <v>0</v>
      </c>
      <c r="K800" s="141">
        <f>'17'!D24</f>
        <v>115718.39</v>
      </c>
      <c r="L800" s="176" t="str">
        <f>'17'!$B$6</f>
        <v>17 DEMONSTRATIVO DE RECOLHIMENTO DAS CONTRIBUIÇÕES PREVIDENCIÁRIAS AO RGPS</v>
      </c>
    </row>
    <row r="801" spans="3:12" ht="15">
      <c r="C801" s="133">
        <v>53</v>
      </c>
      <c r="D801" s="129" t="s">
        <v>2062</v>
      </c>
      <c r="E801" s="133">
        <f t="shared" si="11"/>
        <v>2016</v>
      </c>
      <c r="F801" s="129" t="s">
        <v>2269</v>
      </c>
      <c r="G801" s="134" t="s">
        <v>124</v>
      </c>
      <c r="H801" s="130" t="s">
        <v>1537</v>
      </c>
      <c r="I801" s="140" t="s">
        <v>695</v>
      </c>
      <c r="J801" s="138">
        <f>'11'!D944</f>
        <v>0</v>
      </c>
      <c r="K801" s="141">
        <f>'17'!D25</f>
        <v>116816.25</v>
      </c>
      <c r="L801" s="176" t="str">
        <f>'17'!$B$6</f>
        <v>17 DEMONSTRATIVO DE RECOLHIMENTO DAS CONTRIBUIÇÕES PREVIDENCIÁRIAS AO RGPS</v>
      </c>
    </row>
    <row r="802" spans="3:12" ht="15">
      <c r="C802" s="133">
        <v>53</v>
      </c>
      <c r="D802" s="129" t="s">
        <v>2062</v>
      </c>
      <c r="E802" s="133">
        <f t="shared" si="11"/>
        <v>2016</v>
      </c>
      <c r="F802" s="129" t="s">
        <v>2270</v>
      </c>
      <c r="G802" s="134" t="s">
        <v>124</v>
      </c>
      <c r="H802" s="130" t="s">
        <v>1538</v>
      </c>
      <c r="I802" s="140" t="s">
        <v>695</v>
      </c>
      <c r="J802" s="138">
        <f>'11'!D945</f>
        <v>0</v>
      </c>
      <c r="K802" s="141">
        <f>'17'!D26</f>
        <v>145402.11999999997</v>
      </c>
      <c r="L802" s="176" t="str">
        <f>'17'!$B$6</f>
        <v>17 DEMONSTRATIVO DE RECOLHIMENTO DAS CONTRIBUIÇÕES PREVIDENCIÁRIAS AO RGPS</v>
      </c>
    </row>
    <row r="803" spans="3:12" ht="15">
      <c r="C803" s="133">
        <v>53</v>
      </c>
      <c r="D803" s="129" t="s">
        <v>2062</v>
      </c>
      <c r="E803" s="133">
        <f t="shared" si="11"/>
        <v>2016</v>
      </c>
      <c r="F803" s="129" t="s">
        <v>2271</v>
      </c>
      <c r="G803" s="134" t="s">
        <v>124</v>
      </c>
      <c r="H803" s="130" t="s">
        <v>1539</v>
      </c>
      <c r="I803" s="140" t="s">
        <v>695</v>
      </c>
      <c r="J803" s="138">
        <f>'11'!D946</f>
        <v>0</v>
      </c>
      <c r="K803" s="141">
        <f>'17'!D27</f>
        <v>76131.12000000001</v>
      </c>
      <c r="L803" s="176" t="str">
        <f>'17'!$B$6</f>
        <v>17 DEMONSTRATIVO DE RECOLHIMENTO DAS CONTRIBUIÇÕES PREVIDENCIÁRIAS AO RGPS</v>
      </c>
    </row>
    <row r="804" spans="3:12" ht="15">
      <c r="C804" s="133">
        <v>53</v>
      </c>
      <c r="D804" s="129" t="s">
        <v>2062</v>
      </c>
      <c r="E804" s="133">
        <f t="shared" si="11"/>
        <v>2016</v>
      </c>
      <c r="F804" s="129" t="s">
        <v>2272</v>
      </c>
      <c r="G804" s="134" t="s">
        <v>124</v>
      </c>
      <c r="H804" s="130" t="s">
        <v>1971</v>
      </c>
      <c r="I804" s="140" t="s">
        <v>695</v>
      </c>
      <c r="J804" s="138">
        <f>'11'!D947</f>
        <v>0</v>
      </c>
      <c r="K804" s="141">
        <f>'17'!E15</f>
        <v>95752.82</v>
      </c>
      <c r="L804" s="176" t="str">
        <f>'17'!$B$6</f>
        <v>17 DEMONSTRATIVO DE RECOLHIMENTO DAS CONTRIBUIÇÕES PREVIDENCIÁRIAS AO RGPS</v>
      </c>
    </row>
    <row r="805" spans="3:12" ht="15">
      <c r="C805" s="133">
        <v>53</v>
      </c>
      <c r="D805" s="129" t="s">
        <v>2062</v>
      </c>
      <c r="E805" s="133">
        <f t="shared" si="11"/>
        <v>2016</v>
      </c>
      <c r="F805" s="129" t="s">
        <v>2273</v>
      </c>
      <c r="G805" s="134" t="s">
        <v>124</v>
      </c>
      <c r="H805" s="130" t="s">
        <v>1972</v>
      </c>
      <c r="I805" s="140" t="s">
        <v>695</v>
      </c>
      <c r="J805" s="138">
        <f>'11'!D948</f>
        <v>0</v>
      </c>
      <c r="K805" s="141">
        <f>'17'!E16</f>
        <v>118694.29000000001</v>
      </c>
      <c r="L805" s="176" t="str">
        <f>'17'!$B$6</f>
        <v>17 DEMONSTRATIVO DE RECOLHIMENTO DAS CONTRIBUIÇÕES PREVIDENCIÁRIAS AO RGPS</v>
      </c>
    </row>
    <row r="806" spans="3:12" ht="15">
      <c r="C806" s="133">
        <v>53</v>
      </c>
      <c r="D806" s="129" t="s">
        <v>2062</v>
      </c>
      <c r="E806" s="133">
        <f t="shared" si="11"/>
        <v>2016</v>
      </c>
      <c r="F806" s="129" t="s">
        <v>2274</v>
      </c>
      <c r="G806" s="134" t="s">
        <v>124</v>
      </c>
      <c r="H806" s="130" t="s">
        <v>1973</v>
      </c>
      <c r="I806" s="140" t="s">
        <v>695</v>
      </c>
      <c r="J806" s="138">
        <f>'11'!D949</f>
        <v>0</v>
      </c>
      <c r="K806" s="141">
        <f>'17'!E17</f>
        <v>108116.34999999998</v>
      </c>
      <c r="L806" s="176" t="str">
        <f>'17'!$B$6</f>
        <v>17 DEMONSTRATIVO DE RECOLHIMENTO DAS CONTRIBUIÇÕES PREVIDENCIÁRIAS AO RGPS</v>
      </c>
    </row>
    <row r="807" spans="3:12" ht="15">
      <c r="C807" s="133">
        <v>53</v>
      </c>
      <c r="D807" s="129" t="s">
        <v>2062</v>
      </c>
      <c r="E807" s="133">
        <f t="shared" si="11"/>
        <v>2016</v>
      </c>
      <c r="F807" s="129" t="s">
        <v>2275</v>
      </c>
      <c r="G807" s="134" t="s">
        <v>124</v>
      </c>
      <c r="H807" s="130" t="s">
        <v>1974</v>
      </c>
      <c r="I807" s="140" t="s">
        <v>695</v>
      </c>
      <c r="J807" s="138">
        <f>'11'!D950</f>
        <v>0</v>
      </c>
      <c r="K807" s="141">
        <f>'17'!E18</f>
        <v>116451.56</v>
      </c>
      <c r="L807" s="176" t="str">
        <f>'17'!$B$6</f>
        <v>17 DEMONSTRATIVO DE RECOLHIMENTO DAS CONTRIBUIÇÕES PREVIDENCIÁRIAS AO RGPS</v>
      </c>
    </row>
    <row r="808" spans="3:12" ht="15">
      <c r="C808" s="133">
        <v>53</v>
      </c>
      <c r="D808" s="129" t="s">
        <v>2062</v>
      </c>
      <c r="E808" s="133">
        <f t="shared" si="11"/>
        <v>2016</v>
      </c>
      <c r="F808" s="129" t="s">
        <v>2276</v>
      </c>
      <c r="G808" s="134" t="s">
        <v>124</v>
      </c>
      <c r="H808" s="130" t="s">
        <v>1975</v>
      </c>
      <c r="I808" s="140" t="s">
        <v>695</v>
      </c>
      <c r="J808" s="138">
        <f>'11'!D951</f>
        <v>0</v>
      </c>
      <c r="K808" s="141">
        <f>'17'!E19</f>
        <v>116218.61</v>
      </c>
      <c r="L808" s="176" t="str">
        <f>'17'!$B$6</f>
        <v>17 DEMONSTRATIVO DE RECOLHIMENTO DAS CONTRIBUIÇÕES PREVIDENCIÁRIAS AO RGPS</v>
      </c>
    </row>
    <row r="809" spans="3:12" ht="15">
      <c r="C809" s="133">
        <v>53</v>
      </c>
      <c r="D809" s="129" t="s">
        <v>2062</v>
      </c>
      <c r="E809" s="133">
        <f t="shared" si="11"/>
        <v>2016</v>
      </c>
      <c r="F809" s="129" t="s">
        <v>2277</v>
      </c>
      <c r="G809" s="134" t="s">
        <v>124</v>
      </c>
      <c r="H809" s="130" t="s">
        <v>1976</v>
      </c>
      <c r="I809" s="140" t="s">
        <v>695</v>
      </c>
      <c r="J809" s="138">
        <f>'11'!D952</f>
        <v>0</v>
      </c>
      <c r="K809" s="141">
        <f>'17'!E20</f>
        <v>116023.85</v>
      </c>
      <c r="L809" s="176" t="str">
        <f>'17'!$B$6</f>
        <v>17 DEMONSTRATIVO DE RECOLHIMENTO DAS CONTRIBUIÇÕES PREVIDENCIÁRIAS AO RGPS</v>
      </c>
    </row>
    <row r="810" spans="3:12" ht="15">
      <c r="C810" s="133">
        <v>53</v>
      </c>
      <c r="D810" s="129" t="s">
        <v>2062</v>
      </c>
      <c r="E810" s="133">
        <f t="shared" si="11"/>
        <v>2016</v>
      </c>
      <c r="F810" s="129" t="s">
        <v>2278</v>
      </c>
      <c r="G810" s="134" t="s">
        <v>124</v>
      </c>
      <c r="H810" s="130" t="s">
        <v>1977</v>
      </c>
      <c r="I810" s="140" t="s">
        <v>695</v>
      </c>
      <c r="J810" s="138">
        <f>'11'!D953</f>
        <v>0</v>
      </c>
      <c r="K810" s="141">
        <f>'17'!E21</f>
        <v>115368.22</v>
      </c>
      <c r="L810" s="176" t="str">
        <f>'17'!$B$6</f>
        <v>17 DEMONSTRATIVO DE RECOLHIMENTO DAS CONTRIBUIÇÕES PREVIDENCIÁRIAS AO RGPS</v>
      </c>
    </row>
    <row r="811" spans="3:12" ht="15">
      <c r="C811" s="133">
        <v>53</v>
      </c>
      <c r="D811" s="129" t="s">
        <v>2062</v>
      </c>
      <c r="E811" s="133">
        <f t="shared" si="11"/>
        <v>2016</v>
      </c>
      <c r="F811" s="129" t="s">
        <v>2279</v>
      </c>
      <c r="G811" s="134" t="s">
        <v>124</v>
      </c>
      <c r="H811" s="130" t="s">
        <v>1978</v>
      </c>
      <c r="I811" s="140" t="s">
        <v>695</v>
      </c>
      <c r="J811" s="138">
        <f>'11'!D954</f>
        <v>0</v>
      </c>
      <c r="K811" s="141">
        <f>'17'!E22</f>
        <v>116416.65</v>
      </c>
      <c r="L811" s="176" t="str">
        <f>'17'!$B$6</f>
        <v>17 DEMONSTRATIVO DE RECOLHIMENTO DAS CONTRIBUIÇÕES PREVIDENCIÁRIAS AO RGPS</v>
      </c>
    </row>
    <row r="812" spans="3:12" ht="15">
      <c r="C812" s="133">
        <v>53</v>
      </c>
      <c r="D812" s="129" t="s">
        <v>2062</v>
      </c>
      <c r="E812" s="133">
        <f aca="true" t="shared" si="12" ref="E812:E888">E811</f>
        <v>2016</v>
      </c>
      <c r="F812" s="129" t="s">
        <v>2280</v>
      </c>
      <c r="G812" s="134" t="s">
        <v>124</v>
      </c>
      <c r="H812" s="130" t="s">
        <v>1979</v>
      </c>
      <c r="I812" s="140" t="s">
        <v>695</v>
      </c>
      <c r="J812" s="138">
        <f>'11'!D955</f>
        <v>0</v>
      </c>
      <c r="K812" s="141">
        <f>'17'!E23</f>
        <v>115467.49999999999</v>
      </c>
      <c r="L812" s="176" t="str">
        <f>'17'!$B$6</f>
        <v>17 DEMONSTRATIVO DE RECOLHIMENTO DAS CONTRIBUIÇÕES PREVIDENCIÁRIAS AO RGPS</v>
      </c>
    </row>
    <row r="813" spans="3:12" ht="15">
      <c r="C813" s="133">
        <v>53</v>
      </c>
      <c r="D813" s="129" t="s">
        <v>2062</v>
      </c>
      <c r="E813" s="133">
        <f t="shared" si="12"/>
        <v>2016</v>
      </c>
      <c r="F813" s="129" t="s">
        <v>2281</v>
      </c>
      <c r="G813" s="134" t="s">
        <v>124</v>
      </c>
      <c r="H813" s="130" t="s">
        <v>1980</v>
      </c>
      <c r="I813" s="140" t="s">
        <v>695</v>
      </c>
      <c r="J813" s="138">
        <f>'11'!D956</f>
        <v>0</v>
      </c>
      <c r="K813" s="141">
        <f>'17'!E24</f>
        <v>114772.98000000001</v>
      </c>
      <c r="L813" s="176" t="str">
        <f>'17'!$B$6</f>
        <v>17 DEMONSTRATIVO DE RECOLHIMENTO DAS CONTRIBUIÇÕES PREVIDENCIÁRIAS AO RGPS</v>
      </c>
    </row>
    <row r="814" spans="3:12" ht="15">
      <c r="C814" s="133">
        <v>53</v>
      </c>
      <c r="D814" s="129" t="s">
        <v>2062</v>
      </c>
      <c r="E814" s="133">
        <f t="shared" si="12"/>
        <v>2016</v>
      </c>
      <c r="F814" s="129" t="s">
        <v>2282</v>
      </c>
      <c r="G814" s="134" t="s">
        <v>124</v>
      </c>
      <c r="H814" s="130" t="s">
        <v>1981</v>
      </c>
      <c r="I814" s="140" t="s">
        <v>695</v>
      </c>
      <c r="J814" s="138">
        <f>'11'!D957</f>
        <v>0</v>
      </c>
      <c r="K814" s="141">
        <f>'17'!E25</f>
        <v>116245.34000000001</v>
      </c>
      <c r="L814" s="176" t="str">
        <f>'17'!$B$6</f>
        <v>17 DEMONSTRATIVO DE RECOLHIMENTO DAS CONTRIBUIÇÕES PREVIDENCIÁRIAS AO RGPS</v>
      </c>
    </row>
    <row r="815" spans="3:12" ht="15">
      <c r="C815" s="133">
        <v>53</v>
      </c>
      <c r="D815" s="129" t="s">
        <v>2062</v>
      </c>
      <c r="E815" s="133">
        <f t="shared" si="12"/>
        <v>2016</v>
      </c>
      <c r="F815" s="129" t="s">
        <v>2283</v>
      </c>
      <c r="G815" s="134" t="s">
        <v>124</v>
      </c>
      <c r="H815" s="130" t="s">
        <v>1982</v>
      </c>
      <c r="I815" s="140" t="s">
        <v>695</v>
      </c>
      <c r="J815" s="138">
        <f>'11'!D958</f>
        <v>0</v>
      </c>
      <c r="K815" s="141">
        <f>'17'!E26</f>
        <v>138958.85</v>
      </c>
      <c r="L815" s="176" t="str">
        <f>'17'!$B$6</f>
        <v>17 DEMONSTRATIVO DE RECOLHIMENTO DAS CONTRIBUIÇÕES PREVIDENCIÁRIAS AO RGPS</v>
      </c>
    </row>
    <row r="816" spans="3:12" ht="15">
      <c r="C816" s="133">
        <v>53</v>
      </c>
      <c r="D816" s="129" t="s">
        <v>2062</v>
      </c>
      <c r="E816" s="133">
        <f t="shared" si="12"/>
        <v>2016</v>
      </c>
      <c r="F816" s="129" t="s">
        <v>2284</v>
      </c>
      <c r="G816" s="134" t="s">
        <v>124</v>
      </c>
      <c r="H816" s="130" t="s">
        <v>1983</v>
      </c>
      <c r="I816" s="140" t="s">
        <v>695</v>
      </c>
      <c r="J816" s="138">
        <f>'11'!D959</f>
        <v>0</v>
      </c>
      <c r="K816" s="141">
        <f>'17'!E27</f>
        <v>75832.72</v>
      </c>
      <c r="L816" s="176" t="str">
        <f>'17'!$B$6</f>
        <v>17 DEMONSTRATIVO DE RECOLHIMENTO DAS CONTRIBUIÇÕES PREVIDENCIÁRIAS AO RGPS</v>
      </c>
    </row>
    <row r="817" spans="3:12" ht="15">
      <c r="C817" s="133">
        <v>53</v>
      </c>
      <c r="D817" s="129" t="s">
        <v>2062</v>
      </c>
      <c r="E817" s="133">
        <f t="shared" si="12"/>
        <v>2016</v>
      </c>
      <c r="F817" s="129" t="s">
        <v>2534</v>
      </c>
      <c r="G817" s="134" t="s">
        <v>124</v>
      </c>
      <c r="H817" s="130" t="s">
        <v>2429</v>
      </c>
      <c r="I817" s="140" t="s">
        <v>695</v>
      </c>
      <c r="J817" s="138">
        <f>'11'!D960</f>
        <v>0</v>
      </c>
      <c r="K817" s="141">
        <f>'17'!F15</f>
        <v>95752.82</v>
      </c>
      <c r="L817" s="176" t="str">
        <f>'17'!$B$6</f>
        <v>17 DEMONSTRATIVO DE RECOLHIMENTO DAS CONTRIBUIÇÕES PREVIDENCIÁRIAS AO RGPS</v>
      </c>
    </row>
    <row r="818" spans="3:12" ht="15">
      <c r="C818" s="133">
        <v>53</v>
      </c>
      <c r="D818" s="129" t="s">
        <v>2062</v>
      </c>
      <c r="E818" s="133">
        <f t="shared" si="12"/>
        <v>2016</v>
      </c>
      <c r="F818" s="129" t="s">
        <v>2535</v>
      </c>
      <c r="G818" s="134" t="s">
        <v>124</v>
      </c>
      <c r="H818" s="130" t="s">
        <v>2430</v>
      </c>
      <c r="I818" s="140" t="s">
        <v>695</v>
      </c>
      <c r="J818" s="138">
        <f>'11'!D961</f>
        <v>0</v>
      </c>
      <c r="K818" s="141">
        <f>'17'!F16</f>
        <v>118694.29000000001</v>
      </c>
      <c r="L818" s="176" t="str">
        <f>'17'!$B$6</f>
        <v>17 DEMONSTRATIVO DE RECOLHIMENTO DAS CONTRIBUIÇÕES PREVIDENCIÁRIAS AO RGPS</v>
      </c>
    </row>
    <row r="819" spans="3:12" ht="15">
      <c r="C819" s="133">
        <v>53</v>
      </c>
      <c r="D819" s="129" t="s">
        <v>2062</v>
      </c>
      <c r="E819" s="133">
        <f t="shared" si="12"/>
        <v>2016</v>
      </c>
      <c r="F819" s="129" t="s">
        <v>2536</v>
      </c>
      <c r="G819" s="134" t="s">
        <v>124</v>
      </c>
      <c r="H819" s="130" t="s">
        <v>2431</v>
      </c>
      <c r="I819" s="140" t="s">
        <v>695</v>
      </c>
      <c r="J819" s="138">
        <f>'11'!D962</f>
        <v>0</v>
      </c>
      <c r="K819" s="141">
        <f>'17'!F17</f>
        <v>108116.34999999998</v>
      </c>
      <c r="L819" s="176" t="str">
        <f>'17'!$B$6</f>
        <v>17 DEMONSTRATIVO DE RECOLHIMENTO DAS CONTRIBUIÇÕES PREVIDENCIÁRIAS AO RGPS</v>
      </c>
    </row>
    <row r="820" spans="3:12" ht="15">
      <c r="C820" s="133">
        <v>53</v>
      </c>
      <c r="D820" s="129" t="s">
        <v>2062</v>
      </c>
      <c r="E820" s="133">
        <f t="shared" si="12"/>
        <v>2016</v>
      </c>
      <c r="F820" s="129" t="s">
        <v>2537</v>
      </c>
      <c r="G820" s="134" t="s">
        <v>124</v>
      </c>
      <c r="H820" s="130" t="s">
        <v>2432</v>
      </c>
      <c r="I820" s="140" t="s">
        <v>695</v>
      </c>
      <c r="J820" s="138">
        <f>'11'!D963</f>
        <v>0</v>
      </c>
      <c r="K820" s="141">
        <f>'17'!F18</f>
        <v>116451.56</v>
      </c>
      <c r="L820" s="176" t="str">
        <f>'17'!$B$6</f>
        <v>17 DEMONSTRATIVO DE RECOLHIMENTO DAS CONTRIBUIÇÕES PREVIDENCIÁRIAS AO RGPS</v>
      </c>
    </row>
    <row r="821" spans="3:12" ht="15">
      <c r="C821" s="133">
        <v>53</v>
      </c>
      <c r="D821" s="129" t="s">
        <v>2062</v>
      </c>
      <c r="E821" s="133">
        <f t="shared" si="12"/>
        <v>2016</v>
      </c>
      <c r="F821" s="129" t="s">
        <v>2538</v>
      </c>
      <c r="G821" s="134" t="s">
        <v>124</v>
      </c>
      <c r="H821" s="130" t="s">
        <v>2433</v>
      </c>
      <c r="I821" s="140" t="s">
        <v>695</v>
      </c>
      <c r="J821" s="138">
        <f>'11'!D964</f>
        <v>0</v>
      </c>
      <c r="K821" s="141">
        <f>'17'!F19</f>
        <v>116218.61</v>
      </c>
      <c r="L821" s="176" t="str">
        <f>'17'!$B$6</f>
        <v>17 DEMONSTRATIVO DE RECOLHIMENTO DAS CONTRIBUIÇÕES PREVIDENCIÁRIAS AO RGPS</v>
      </c>
    </row>
    <row r="822" spans="3:12" ht="15">
      <c r="C822" s="133">
        <v>53</v>
      </c>
      <c r="D822" s="129" t="s">
        <v>2062</v>
      </c>
      <c r="E822" s="133">
        <f t="shared" si="12"/>
        <v>2016</v>
      </c>
      <c r="F822" s="129" t="s">
        <v>2539</v>
      </c>
      <c r="G822" s="134" t="s">
        <v>124</v>
      </c>
      <c r="H822" s="130" t="s">
        <v>2434</v>
      </c>
      <c r="I822" s="140" t="s">
        <v>695</v>
      </c>
      <c r="J822" s="138">
        <f>'11'!D965</f>
        <v>0</v>
      </c>
      <c r="K822" s="141">
        <f>'17'!F20</f>
        <v>116023.85</v>
      </c>
      <c r="L822" s="176" t="str">
        <f>'17'!$B$6</f>
        <v>17 DEMONSTRATIVO DE RECOLHIMENTO DAS CONTRIBUIÇÕES PREVIDENCIÁRIAS AO RGPS</v>
      </c>
    </row>
    <row r="823" spans="3:12" ht="15">
      <c r="C823" s="133">
        <v>53</v>
      </c>
      <c r="D823" s="129" t="s">
        <v>2062</v>
      </c>
      <c r="E823" s="133">
        <f t="shared" si="12"/>
        <v>2016</v>
      </c>
      <c r="F823" s="129" t="s">
        <v>2540</v>
      </c>
      <c r="G823" s="134" t="s">
        <v>124</v>
      </c>
      <c r="H823" s="130" t="s">
        <v>2435</v>
      </c>
      <c r="I823" s="140" t="s">
        <v>695</v>
      </c>
      <c r="J823" s="138">
        <f>'11'!D966</f>
        <v>0</v>
      </c>
      <c r="K823" s="141">
        <f>'17'!F21</f>
        <v>115368.22</v>
      </c>
      <c r="L823" s="176" t="str">
        <f>'17'!$B$6</f>
        <v>17 DEMONSTRATIVO DE RECOLHIMENTO DAS CONTRIBUIÇÕES PREVIDENCIÁRIAS AO RGPS</v>
      </c>
    </row>
    <row r="824" spans="3:12" ht="15">
      <c r="C824" s="133">
        <v>53</v>
      </c>
      <c r="D824" s="129" t="s">
        <v>2062</v>
      </c>
      <c r="E824" s="133">
        <f t="shared" si="12"/>
        <v>2016</v>
      </c>
      <c r="F824" s="129" t="s">
        <v>2541</v>
      </c>
      <c r="G824" s="134" t="s">
        <v>124</v>
      </c>
      <c r="H824" s="130" t="s">
        <v>2436</v>
      </c>
      <c r="I824" s="140" t="s">
        <v>695</v>
      </c>
      <c r="J824" s="138">
        <f>'11'!D967</f>
        <v>0</v>
      </c>
      <c r="K824" s="141">
        <f>'17'!F22</f>
        <v>116416.65</v>
      </c>
      <c r="L824" s="176" t="str">
        <f>'17'!$B$6</f>
        <v>17 DEMONSTRATIVO DE RECOLHIMENTO DAS CONTRIBUIÇÕES PREVIDENCIÁRIAS AO RGPS</v>
      </c>
    </row>
    <row r="825" spans="3:12" ht="15">
      <c r="C825" s="133">
        <v>53</v>
      </c>
      <c r="D825" s="129" t="s">
        <v>2062</v>
      </c>
      <c r="E825" s="133">
        <f t="shared" si="12"/>
        <v>2016</v>
      </c>
      <c r="F825" s="129" t="s">
        <v>2542</v>
      </c>
      <c r="G825" s="134" t="s">
        <v>124</v>
      </c>
      <c r="H825" s="130" t="s">
        <v>2437</v>
      </c>
      <c r="I825" s="140" t="s">
        <v>695</v>
      </c>
      <c r="J825" s="138">
        <f>'11'!D968</f>
        <v>0</v>
      </c>
      <c r="K825" s="141">
        <f>'17'!F23</f>
        <v>115467.49999999999</v>
      </c>
      <c r="L825" s="176" t="str">
        <f>'17'!$B$6</f>
        <v>17 DEMONSTRATIVO DE RECOLHIMENTO DAS CONTRIBUIÇÕES PREVIDENCIÁRIAS AO RGPS</v>
      </c>
    </row>
    <row r="826" spans="3:12" ht="15">
      <c r="C826" s="133">
        <v>53</v>
      </c>
      <c r="D826" s="129" t="s">
        <v>2062</v>
      </c>
      <c r="E826" s="133">
        <f t="shared" si="12"/>
        <v>2016</v>
      </c>
      <c r="F826" s="129" t="s">
        <v>2543</v>
      </c>
      <c r="G826" s="134" t="s">
        <v>124</v>
      </c>
      <c r="H826" s="130" t="s">
        <v>2438</v>
      </c>
      <c r="I826" s="140" t="s">
        <v>695</v>
      </c>
      <c r="J826" s="138">
        <f>'11'!D969</f>
        <v>0</v>
      </c>
      <c r="K826" s="141">
        <f>'17'!F24</f>
        <v>114772.98000000001</v>
      </c>
      <c r="L826" s="176" t="str">
        <f>'17'!$B$6</f>
        <v>17 DEMONSTRATIVO DE RECOLHIMENTO DAS CONTRIBUIÇÕES PREVIDENCIÁRIAS AO RGPS</v>
      </c>
    </row>
    <row r="827" spans="3:12" ht="15">
      <c r="C827" s="133">
        <v>53</v>
      </c>
      <c r="D827" s="129" t="s">
        <v>2062</v>
      </c>
      <c r="E827" s="133">
        <f t="shared" si="12"/>
        <v>2016</v>
      </c>
      <c r="F827" s="129" t="s">
        <v>2544</v>
      </c>
      <c r="G827" s="134" t="s">
        <v>124</v>
      </c>
      <c r="H827" s="130" t="s">
        <v>2439</v>
      </c>
      <c r="I827" s="140" t="s">
        <v>695</v>
      </c>
      <c r="J827" s="138">
        <f>'11'!D970</f>
        <v>0</v>
      </c>
      <c r="K827" s="141">
        <f>'17'!F25</f>
        <v>116245.34000000001</v>
      </c>
      <c r="L827" s="176" t="str">
        <f>'17'!$B$6</f>
        <v>17 DEMONSTRATIVO DE RECOLHIMENTO DAS CONTRIBUIÇÕES PREVIDENCIÁRIAS AO RGPS</v>
      </c>
    </row>
    <row r="828" spans="3:12" ht="15">
      <c r="C828" s="133">
        <v>53</v>
      </c>
      <c r="D828" s="129" t="s">
        <v>2062</v>
      </c>
      <c r="E828" s="133">
        <f t="shared" si="12"/>
        <v>2016</v>
      </c>
      <c r="F828" s="129" t="s">
        <v>2545</v>
      </c>
      <c r="G828" s="134" t="s">
        <v>124</v>
      </c>
      <c r="H828" s="130" t="s">
        <v>2440</v>
      </c>
      <c r="I828" s="140" t="s">
        <v>695</v>
      </c>
      <c r="J828" s="138">
        <f>'11'!D971</f>
        <v>0</v>
      </c>
      <c r="K828" s="141">
        <f>'17'!F26</f>
        <v>130828.42</v>
      </c>
      <c r="L828" s="176" t="str">
        <f>'17'!$B$6</f>
        <v>17 DEMONSTRATIVO DE RECOLHIMENTO DAS CONTRIBUIÇÕES PREVIDENCIÁRIAS AO RGPS</v>
      </c>
    </row>
    <row r="829" spans="3:12" ht="15">
      <c r="C829" s="133">
        <v>53</v>
      </c>
      <c r="D829" s="129" t="s">
        <v>2062</v>
      </c>
      <c r="E829" s="133">
        <f t="shared" si="12"/>
        <v>2016</v>
      </c>
      <c r="F829" s="129" t="s">
        <v>2546</v>
      </c>
      <c r="G829" s="134" t="s">
        <v>124</v>
      </c>
      <c r="H829" s="130" t="s">
        <v>2441</v>
      </c>
      <c r="I829" s="140" t="s">
        <v>695</v>
      </c>
      <c r="J829" s="138">
        <f>'11'!D972</f>
        <v>0</v>
      </c>
      <c r="K829" s="141">
        <f>'17'!F27</f>
        <v>75832.72</v>
      </c>
      <c r="L829" s="176" t="str">
        <f>'17'!$B$6</f>
        <v>17 DEMONSTRATIVO DE RECOLHIMENTO DAS CONTRIBUIÇÕES PREVIDENCIÁRIAS AO RGPS</v>
      </c>
    </row>
    <row r="830" spans="3:12" ht="15">
      <c r="C830" s="133">
        <v>53</v>
      </c>
      <c r="D830" s="129" t="s">
        <v>2062</v>
      </c>
      <c r="E830" s="133">
        <f>E816</f>
        <v>2016</v>
      </c>
      <c r="F830" s="129" t="s">
        <v>2547</v>
      </c>
      <c r="G830" s="134" t="s">
        <v>124</v>
      </c>
      <c r="H830" s="130" t="s">
        <v>2442</v>
      </c>
      <c r="I830" s="140" t="s">
        <v>695</v>
      </c>
      <c r="J830" s="138">
        <f>'11'!D947</f>
        <v>0</v>
      </c>
      <c r="K830" s="141">
        <f>'17'!G15</f>
        <v>0</v>
      </c>
      <c r="L830" s="176" t="str">
        <f>'17'!$B$6</f>
        <v>17 DEMONSTRATIVO DE RECOLHIMENTO DAS CONTRIBUIÇÕES PREVIDENCIÁRIAS AO RGPS</v>
      </c>
    </row>
    <row r="831" spans="3:12" ht="15">
      <c r="C831" s="133">
        <v>53</v>
      </c>
      <c r="D831" s="129" t="s">
        <v>2062</v>
      </c>
      <c r="E831" s="133">
        <f t="shared" si="12"/>
        <v>2016</v>
      </c>
      <c r="F831" s="129" t="s">
        <v>2548</v>
      </c>
      <c r="G831" s="134" t="s">
        <v>124</v>
      </c>
      <c r="H831" s="130" t="s">
        <v>2443</v>
      </c>
      <c r="I831" s="140" t="s">
        <v>695</v>
      </c>
      <c r="J831" s="138">
        <f>'11'!D948</f>
        <v>0</v>
      </c>
      <c r="K831" s="141">
        <f>'17'!G16</f>
        <v>0</v>
      </c>
      <c r="L831" s="176" t="str">
        <f>'17'!$B$6</f>
        <v>17 DEMONSTRATIVO DE RECOLHIMENTO DAS CONTRIBUIÇÕES PREVIDENCIÁRIAS AO RGPS</v>
      </c>
    </row>
    <row r="832" spans="3:12" ht="15">
      <c r="C832" s="133">
        <v>53</v>
      </c>
      <c r="D832" s="129" t="s">
        <v>2062</v>
      </c>
      <c r="E832" s="133">
        <f t="shared" si="12"/>
        <v>2016</v>
      </c>
      <c r="F832" s="129" t="s">
        <v>2549</v>
      </c>
      <c r="G832" s="134" t="s">
        <v>124</v>
      </c>
      <c r="H832" s="130" t="s">
        <v>2444</v>
      </c>
      <c r="I832" s="140" t="s">
        <v>695</v>
      </c>
      <c r="J832" s="138">
        <f>'11'!D949</f>
        <v>0</v>
      </c>
      <c r="K832" s="141">
        <f>'17'!G17</f>
        <v>0</v>
      </c>
      <c r="L832" s="176" t="str">
        <f>'17'!$B$6</f>
        <v>17 DEMONSTRATIVO DE RECOLHIMENTO DAS CONTRIBUIÇÕES PREVIDENCIÁRIAS AO RGPS</v>
      </c>
    </row>
    <row r="833" spans="3:12" ht="15">
      <c r="C833" s="133">
        <v>53</v>
      </c>
      <c r="D833" s="129" t="s">
        <v>2062</v>
      </c>
      <c r="E833" s="133">
        <f t="shared" si="12"/>
        <v>2016</v>
      </c>
      <c r="F833" s="129" t="s">
        <v>2550</v>
      </c>
      <c r="G833" s="134" t="s">
        <v>124</v>
      </c>
      <c r="H833" s="130" t="s">
        <v>2445</v>
      </c>
      <c r="I833" s="140" t="s">
        <v>695</v>
      </c>
      <c r="J833" s="138">
        <f>'11'!D950</f>
        <v>0</v>
      </c>
      <c r="K833" s="141">
        <f>'17'!G18</f>
        <v>0</v>
      </c>
      <c r="L833" s="176" t="str">
        <f>'17'!$B$6</f>
        <v>17 DEMONSTRATIVO DE RECOLHIMENTO DAS CONTRIBUIÇÕES PREVIDENCIÁRIAS AO RGPS</v>
      </c>
    </row>
    <row r="834" spans="3:12" ht="15">
      <c r="C834" s="133">
        <v>53</v>
      </c>
      <c r="D834" s="129" t="s">
        <v>2062</v>
      </c>
      <c r="E834" s="133">
        <f t="shared" si="12"/>
        <v>2016</v>
      </c>
      <c r="F834" s="129" t="s">
        <v>2551</v>
      </c>
      <c r="G834" s="134" t="s">
        <v>124</v>
      </c>
      <c r="H834" s="130" t="s">
        <v>2446</v>
      </c>
      <c r="I834" s="140" t="s">
        <v>695</v>
      </c>
      <c r="J834" s="138">
        <f>'11'!D951</f>
        <v>0</v>
      </c>
      <c r="K834" s="141">
        <f>'17'!G19</f>
        <v>0</v>
      </c>
      <c r="L834" s="176" t="str">
        <f>'17'!$B$6</f>
        <v>17 DEMONSTRATIVO DE RECOLHIMENTO DAS CONTRIBUIÇÕES PREVIDENCIÁRIAS AO RGPS</v>
      </c>
    </row>
    <row r="835" spans="3:12" ht="15">
      <c r="C835" s="133">
        <v>53</v>
      </c>
      <c r="D835" s="129" t="s">
        <v>2062</v>
      </c>
      <c r="E835" s="133">
        <f t="shared" si="12"/>
        <v>2016</v>
      </c>
      <c r="F835" s="129" t="s">
        <v>2552</v>
      </c>
      <c r="G835" s="134" t="s">
        <v>124</v>
      </c>
      <c r="H835" s="130" t="s">
        <v>2447</v>
      </c>
      <c r="I835" s="140" t="s">
        <v>695</v>
      </c>
      <c r="J835" s="138">
        <f>'11'!D952</f>
        <v>0</v>
      </c>
      <c r="K835" s="141">
        <f>'17'!G20</f>
        <v>0</v>
      </c>
      <c r="L835" s="176" t="str">
        <f>'17'!$B$6</f>
        <v>17 DEMONSTRATIVO DE RECOLHIMENTO DAS CONTRIBUIÇÕES PREVIDENCIÁRIAS AO RGPS</v>
      </c>
    </row>
    <row r="836" spans="3:12" ht="15">
      <c r="C836" s="133">
        <v>53</v>
      </c>
      <c r="D836" s="129" t="s">
        <v>2062</v>
      </c>
      <c r="E836" s="133">
        <f t="shared" si="12"/>
        <v>2016</v>
      </c>
      <c r="F836" s="129" t="s">
        <v>2553</v>
      </c>
      <c r="G836" s="134" t="s">
        <v>124</v>
      </c>
      <c r="H836" s="130" t="s">
        <v>2448</v>
      </c>
      <c r="I836" s="140" t="s">
        <v>695</v>
      </c>
      <c r="J836" s="138">
        <f>'11'!D953</f>
        <v>0</v>
      </c>
      <c r="K836" s="141">
        <f>'17'!G21</f>
        <v>0</v>
      </c>
      <c r="L836" s="176" t="str">
        <f>'17'!$B$6</f>
        <v>17 DEMONSTRATIVO DE RECOLHIMENTO DAS CONTRIBUIÇÕES PREVIDENCIÁRIAS AO RGPS</v>
      </c>
    </row>
    <row r="837" spans="3:12" ht="15">
      <c r="C837" s="133">
        <v>53</v>
      </c>
      <c r="D837" s="129" t="s">
        <v>2062</v>
      </c>
      <c r="E837" s="133">
        <f t="shared" si="12"/>
        <v>2016</v>
      </c>
      <c r="F837" s="129" t="s">
        <v>2554</v>
      </c>
      <c r="G837" s="134" t="s">
        <v>124</v>
      </c>
      <c r="H837" s="130" t="s">
        <v>2449</v>
      </c>
      <c r="I837" s="140" t="s">
        <v>695</v>
      </c>
      <c r="J837" s="138">
        <f>'11'!D954</f>
        <v>0</v>
      </c>
      <c r="K837" s="141">
        <f>'17'!G22</f>
        <v>0</v>
      </c>
      <c r="L837" s="176" t="str">
        <f>'17'!$B$6</f>
        <v>17 DEMONSTRATIVO DE RECOLHIMENTO DAS CONTRIBUIÇÕES PREVIDENCIÁRIAS AO RGPS</v>
      </c>
    </row>
    <row r="838" spans="3:12" ht="15">
      <c r="C838" s="133">
        <v>53</v>
      </c>
      <c r="D838" s="129" t="s">
        <v>2062</v>
      </c>
      <c r="E838" s="133">
        <f t="shared" si="12"/>
        <v>2016</v>
      </c>
      <c r="F838" s="129" t="s">
        <v>2555</v>
      </c>
      <c r="G838" s="134" t="s">
        <v>124</v>
      </c>
      <c r="H838" s="130" t="s">
        <v>2450</v>
      </c>
      <c r="I838" s="140" t="s">
        <v>695</v>
      </c>
      <c r="J838" s="138">
        <f>'11'!D955</f>
        <v>0</v>
      </c>
      <c r="K838" s="141">
        <f>'17'!G23</f>
        <v>0</v>
      </c>
      <c r="L838" s="176" t="str">
        <f>'17'!$B$6</f>
        <v>17 DEMONSTRATIVO DE RECOLHIMENTO DAS CONTRIBUIÇÕES PREVIDENCIÁRIAS AO RGPS</v>
      </c>
    </row>
    <row r="839" spans="3:12" ht="15">
      <c r="C839" s="133">
        <v>53</v>
      </c>
      <c r="D839" s="129" t="s">
        <v>2062</v>
      </c>
      <c r="E839" s="133">
        <f t="shared" si="12"/>
        <v>2016</v>
      </c>
      <c r="F839" s="129" t="s">
        <v>2556</v>
      </c>
      <c r="G839" s="134" t="s">
        <v>124</v>
      </c>
      <c r="H839" s="130" t="s">
        <v>2451</v>
      </c>
      <c r="I839" s="140" t="s">
        <v>695</v>
      </c>
      <c r="J839" s="138">
        <f>'11'!D956</f>
        <v>0</v>
      </c>
      <c r="K839" s="141">
        <f>'17'!G24</f>
        <v>0</v>
      </c>
      <c r="L839" s="176" t="str">
        <f>'17'!$B$6</f>
        <v>17 DEMONSTRATIVO DE RECOLHIMENTO DAS CONTRIBUIÇÕES PREVIDENCIÁRIAS AO RGPS</v>
      </c>
    </row>
    <row r="840" spans="3:12" ht="15">
      <c r="C840" s="133">
        <v>53</v>
      </c>
      <c r="D840" s="129" t="s">
        <v>2062</v>
      </c>
      <c r="E840" s="133">
        <f t="shared" si="12"/>
        <v>2016</v>
      </c>
      <c r="F840" s="129" t="s">
        <v>2557</v>
      </c>
      <c r="G840" s="134" t="s">
        <v>124</v>
      </c>
      <c r="H840" s="130" t="s">
        <v>2452</v>
      </c>
      <c r="I840" s="140" t="s">
        <v>695</v>
      </c>
      <c r="J840" s="138">
        <f>'11'!D957</f>
        <v>0</v>
      </c>
      <c r="K840" s="141">
        <f>'17'!G25</f>
        <v>0</v>
      </c>
      <c r="L840" s="176" t="str">
        <f>'17'!$B$6</f>
        <v>17 DEMONSTRATIVO DE RECOLHIMENTO DAS CONTRIBUIÇÕES PREVIDENCIÁRIAS AO RGPS</v>
      </c>
    </row>
    <row r="841" spans="3:12" ht="15">
      <c r="C841" s="133">
        <v>53</v>
      </c>
      <c r="D841" s="129" t="s">
        <v>2062</v>
      </c>
      <c r="E841" s="133">
        <f t="shared" si="12"/>
        <v>2016</v>
      </c>
      <c r="F841" s="129" t="s">
        <v>2558</v>
      </c>
      <c r="G841" s="134" t="s">
        <v>124</v>
      </c>
      <c r="H841" s="130" t="s">
        <v>2453</v>
      </c>
      <c r="I841" s="140" t="s">
        <v>695</v>
      </c>
      <c r="J841" s="138">
        <f>'11'!D958</f>
        <v>0</v>
      </c>
      <c r="K841" s="141">
        <f>'17'!G26</f>
        <v>0</v>
      </c>
      <c r="L841" s="176" t="str">
        <f>'17'!$B$6</f>
        <v>17 DEMONSTRATIVO DE RECOLHIMENTO DAS CONTRIBUIÇÕES PREVIDENCIÁRIAS AO RGPS</v>
      </c>
    </row>
    <row r="842" spans="3:12" ht="15">
      <c r="C842" s="133">
        <v>53</v>
      </c>
      <c r="D842" s="129" t="s">
        <v>2062</v>
      </c>
      <c r="E842" s="133">
        <f t="shared" si="12"/>
        <v>2016</v>
      </c>
      <c r="F842" s="129" t="s">
        <v>2559</v>
      </c>
      <c r="G842" s="134" t="s">
        <v>124</v>
      </c>
      <c r="H842" s="130" t="s">
        <v>2454</v>
      </c>
      <c r="I842" s="140" t="s">
        <v>695</v>
      </c>
      <c r="J842" s="138">
        <f>'11'!D959</f>
        <v>0</v>
      </c>
      <c r="K842" s="141">
        <f>'17'!G27</f>
        <v>0</v>
      </c>
      <c r="L842" s="176" t="str">
        <f>'17'!$B$6</f>
        <v>17 DEMONSTRATIVO DE RECOLHIMENTO DAS CONTRIBUIÇÕES PREVIDENCIÁRIAS AO RGPS</v>
      </c>
    </row>
    <row r="843" spans="3:12" ht="15">
      <c r="C843" s="133">
        <v>54</v>
      </c>
      <c r="D843" s="129" t="s">
        <v>2063</v>
      </c>
      <c r="E843" s="133">
        <f t="shared" si="12"/>
        <v>2016</v>
      </c>
      <c r="F843" s="129" t="s">
        <v>2077</v>
      </c>
      <c r="G843" s="134" t="s">
        <v>124</v>
      </c>
      <c r="H843" s="130" t="s">
        <v>1958</v>
      </c>
      <c r="I843" s="140" t="s">
        <v>695</v>
      </c>
      <c r="J843" s="138">
        <f>'11'!D986</f>
        <v>0</v>
      </c>
      <c r="K843" s="141">
        <f>'17'!C38</f>
        <v>1037185.95</v>
      </c>
      <c r="L843" s="176" t="str">
        <f>'17'!$B$6</f>
        <v>17 DEMONSTRATIVO DE RECOLHIMENTO DAS CONTRIBUIÇÕES PREVIDENCIÁRIAS AO RGPS</v>
      </c>
    </row>
    <row r="844" spans="3:12" ht="15">
      <c r="C844" s="133">
        <v>54</v>
      </c>
      <c r="D844" s="129" t="s">
        <v>2063</v>
      </c>
      <c r="E844" s="133">
        <f t="shared" si="12"/>
        <v>2016</v>
      </c>
      <c r="F844" s="129" t="s">
        <v>2078</v>
      </c>
      <c r="G844" s="134" t="s">
        <v>124</v>
      </c>
      <c r="H844" s="130" t="s">
        <v>1959</v>
      </c>
      <c r="I844" s="140" t="s">
        <v>695</v>
      </c>
      <c r="J844" s="138">
        <f>'11'!D987</f>
        <v>0</v>
      </c>
      <c r="K844" s="141">
        <f>'17'!C39</f>
        <v>1233368.45</v>
      </c>
      <c r="L844" s="176" t="str">
        <f>'17'!$B$6</f>
        <v>17 DEMONSTRATIVO DE RECOLHIMENTO DAS CONTRIBUIÇÕES PREVIDENCIÁRIAS AO RGPS</v>
      </c>
    </row>
    <row r="845" spans="3:12" ht="15">
      <c r="C845" s="133">
        <v>54</v>
      </c>
      <c r="D845" s="129" t="s">
        <v>2063</v>
      </c>
      <c r="E845" s="133">
        <f t="shared" si="12"/>
        <v>2016</v>
      </c>
      <c r="F845" s="129" t="s">
        <v>2079</v>
      </c>
      <c r="G845" s="134" t="s">
        <v>124</v>
      </c>
      <c r="H845" s="130" t="s">
        <v>1960</v>
      </c>
      <c r="I845" s="140" t="s">
        <v>695</v>
      </c>
      <c r="J845" s="138">
        <f>'11'!D988</f>
        <v>0</v>
      </c>
      <c r="K845" s="141">
        <f>'17'!C40</f>
        <v>1185250.5999999999</v>
      </c>
      <c r="L845" s="176" t="str">
        <f>'17'!$B$6</f>
        <v>17 DEMONSTRATIVO DE RECOLHIMENTO DAS CONTRIBUIÇÕES PREVIDENCIÁRIAS AO RGPS</v>
      </c>
    </row>
    <row r="846" spans="3:12" ht="15">
      <c r="C846" s="133">
        <v>54</v>
      </c>
      <c r="D846" s="129" t="s">
        <v>2063</v>
      </c>
      <c r="E846" s="133">
        <f t="shared" si="12"/>
        <v>2016</v>
      </c>
      <c r="F846" s="129" t="s">
        <v>2080</v>
      </c>
      <c r="G846" s="134" t="s">
        <v>124</v>
      </c>
      <c r="H846" s="130" t="s">
        <v>1961</v>
      </c>
      <c r="I846" s="140" t="s">
        <v>695</v>
      </c>
      <c r="J846" s="138">
        <f>'11'!D989</f>
        <v>0</v>
      </c>
      <c r="K846" s="141">
        <f>'17'!C41</f>
        <v>1260558.17</v>
      </c>
      <c r="L846" s="176" t="str">
        <f>'17'!$B$6</f>
        <v>17 DEMONSTRATIVO DE RECOLHIMENTO DAS CONTRIBUIÇÕES PREVIDENCIÁRIAS AO RGPS</v>
      </c>
    </row>
    <row r="847" spans="3:12" ht="15">
      <c r="C847" s="133">
        <v>54</v>
      </c>
      <c r="D847" s="129" t="s">
        <v>2063</v>
      </c>
      <c r="E847" s="133">
        <f t="shared" si="12"/>
        <v>2016</v>
      </c>
      <c r="F847" s="129" t="s">
        <v>2081</v>
      </c>
      <c r="G847" s="134" t="s">
        <v>124</v>
      </c>
      <c r="H847" s="130" t="s">
        <v>1962</v>
      </c>
      <c r="I847" s="140" t="s">
        <v>695</v>
      </c>
      <c r="J847" s="138">
        <f>'11'!D990</f>
        <v>0</v>
      </c>
      <c r="K847" s="141">
        <f>'17'!C42</f>
        <v>1255500.37</v>
      </c>
      <c r="L847" s="176" t="str">
        <f>'17'!$B$6</f>
        <v>17 DEMONSTRATIVO DE RECOLHIMENTO DAS CONTRIBUIÇÕES PREVIDENCIÁRIAS AO RGPS</v>
      </c>
    </row>
    <row r="848" spans="3:12" ht="15">
      <c r="C848" s="133">
        <v>54</v>
      </c>
      <c r="D848" s="129" t="s">
        <v>2063</v>
      </c>
      <c r="E848" s="133">
        <f t="shared" si="12"/>
        <v>2016</v>
      </c>
      <c r="F848" s="129" t="s">
        <v>2082</v>
      </c>
      <c r="G848" s="134" t="s">
        <v>124</v>
      </c>
      <c r="H848" s="130" t="s">
        <v>1963</v>
      </c>
      <c r="I848" s="140" t="s">
        <v>695</v>
      </c>
      <c r="J848" s="138">
        <f>'11'!D991</f>
        <v>0</v>
      </c>
      <c r="K848" s="141">
        <f>'17'!C43</f>
        <v>1261516.09</v>
      </c>
      <c r="L848" s="176" t="str">
        <f>'17'!$B$6</f>
        <v>17 DEMONSTRATIVO DE RECOLHIMENTO DAS CONTRIBUIÇÕES PREVIDENCIÁRIAS AO RGPS</v>
      </c>
    </row>
    <row r="849" spans="3:12" ht="15">
      <c r="C849" s="133">
        <v>54</v>
      </c>
      <c r="D849" s="129" t="s">
        <v>2063</v>
      </c>
      <c r="E849" s="133">
        <f t="shared" si="12"/>
        <v>2016</v>
      </c>
      <c r="F849" s="129" t="s">
        <v>2083</v>
      </c>
      <c r="G849" s="134" t="s">
        <v>124</v>
      </c>
      <c r="H849" s="130" t="s">
        <v>1964</v>
      </c>
      <c r="I849" s="140" t="s">
        <v>695</v>
      </c>
      <c r="J849" s="138">
        <f>'11'!D992</f>
        <v>0</v>
      </c>
      <c r="K849" s="141">
        <f>'17'!C44</f>
        <v>1258044.0799999998</v>
      </c>
      <c r="L849" s="176" t="str">
        <f>'17'!$B$6</f>
        <v>17 DEMONSTRATIVO DE RECOLHIMENTO DAS CONTRIBUIÇÕES PREVIDENCIÁRIAS AO RGPS</v>
      </c>
    </row>
    <row r="850" spans="3:12" ht="15">
      <c r="C850" s="133">
        <v>54</v>
      </c>
      <c r="D850" s="129" t="s">
        <v>2063</v>
      </c>
      <c r="E850" s="133">
        <f t="shared" si="12"/>
        <v>2016</v>
      </c>
      <c r="F850" s="129" t="s">
        <v>2084</v>
      </c>
      <c r="G850" s="134" t="s">
        <v>124</v>
      </c>
      <c r="H850" s="130" t="s">
        <v>1965</v>
      </c>
      <c r="I850" s="140" t="s">
        <v>695</v>
      </c>
      <c r="J850" s="138">
        <f>'11'!D993</f>
        <v>0</v>
      </c>
      <c r="K850" s="141">
        <f>'17'!C45</f>
        <v>1267131.0799999998</v>
      </c>
      <c r="L850" s="176" t="str">
        <f>'17'!$B$6</f>
        <v>17 DEMONSTRATIVO DE RECOLHIMENTO DAS CONTRIBUIÇÕES PREVIDENCIÁRIAS AO RGPS</v>
      </c>
    </row>
    <row r="851" spans="3:12" ht="15">
      <c r="C851" s="133">
        <v>54</v>
      </c>
      <c r="D851" s="129" t="s">
        <v>2063</v>
      </c>
      <c r="E851" s="133">
        <f t="shared" si="12"/>
        <v>2016</v>
      </c>
      <c r="F851" s="129" t="s">
        <v>2085</v>
      </c>
      <c r="G851" s="134" t="s">
        <v>124</v>
      </c>
      <c r="H851" s="130" t="s">
        <v>1966</v>
      </c>
      <c r="I851" s="140" t="s">
        <v>695</v>
      </c>
      <c r="J851" s="138">
        <f>'11'!D994</f>
        <v>0</v>
      </c>
      <c r="K851" s="141">
        <f>'17'!C46</f>
        <v>1259481.72</v>
      </c>
      <c r="L851" s="176" t="str">
        <f>'17'!$B$6</f>
        <v>17 DEMONSTRATIVO DE RECOLHIMENTO DAS CONTRIBUIÇÕES PREVIDENCIÁRIAS AO RGPS</v>
      </c>
    </row>
    <row r="852" spans="3:12" ht="15">
      <c r="C852" s="133">
        <v>54</v>
      </c>
      <c r="D852" s="129" t="s">
        <v>2063</v>
      </c>
      <c r="E852" s="133">
        <f t="shared" si="12"/>
        <v>2016</v>
      </c>
      <c r="F852" s="129" t="s">
        <v>2086</v>
      </c>
      <c r="G852" s="134" t="s">
        <v>124</v>
      </c>
      <c r="H852" s="130" t="s">
        <v>1967</v>
      </c>
      <c r="I852" s="140" t="s">
        <v>695</v>
      </c>
      <c r="J852" s="138">
        <f>'11'!D995</f>
        <v>0</v>
      </c>
      <c r="K852" s="141">
        <f>'17'!C47</f>
        <v>1252287.8399999999</v>
      </c>
      <c r="L852" s="176" t="str">
        <f>'17'!$B$6</f>
        <v>17 DEMONSTRATIVO DE RECOLHIMENTO DAS CONTRIBUIÇÕES PREVIDENCIÁRIAS AO RGPS</v>
      </c>
    </row>
    <row r="853" spans="3:12" ht="15">
      <c r="C853" s="133">
        <v>54</v>
      </c>
      <c r="D853" s="129" t="s">
        <v>2063</v>
      </c>
      <c r="E853" s="133">
        <f t="shared" si="12"/>
        <v>2016</v>
      </c>
      <c r="F853" s="129" t="s">
        <v>2087</v>
      </c>
      <c r="G853" s="134" t="s">
        <v>124</v>
      </c>
      <c r="H853" s="130" t="s">
        <v>1968</v>
      </c>
      <c r="I853" s="140" t="s">
        <v>695</v>
      </c>
      <c r="J853" s="138">
        <f>'11'!D996</f>
        <v>0</v>
      </c>
      <c r="K853" s="141">
        <f>'17'!C48</f>
        <v>1260858.6300000001</v>
      </c>
      <c r="L853" s="176" t="str">
        <f>'17'!$B$6</f>
        <v>17 DEMONSTRATIVO DE RECOLHIMENTO DAS CONTRIBUIÇÕES PREVIDENCIÁRIAS AO RGPS</v>
      </c>
    </row>
    <row r="854" spans="3:12" ht="15">
      <c r="C854" s="133">
        <v>54</v>
      </c>
      <c r="D854" s="129" t="s">
        <v>2063</v>
      </c>
      <c r="E854" s="133">
        <f t="shared" si="12"/>
        <v>2016</v>
      </c>
      <c r="F854" s="129" t="s">
        <v>2088</v>
      </c>
      <c r="G854" s="134" t="s">
        <v>124</v>
      </c>
      <c r="H854" s="130" t="s">
        <v>1969</v>
      </c>
      <c r="I854" s="140" t="s">
        <v>695</v>
      </c>
      <c r="J854" s="138">
        <f>'11'!D997</f>
        <v>0</v>
      </c>
      <c r="K854" s="141">
        <f>'17'!C49</f>
        <v>1524289.58</v>
      </c>
      <c r="L854" s="176" t="str">
        <f>'17'!$B$6</f>
        <v>17 DEMONSTRATIVO DE RECOLHIMENTO DAS CONTRIBUIÇÕES PREVIDENCIÁRIAS AO RGPS</v>
      </c>
    </row>
    <row r="855" spans="3:12" ht="15">
      <c r="C855" s="133">
        <v>54</v>
      </c>
      <c r="D855" s="129" t="s">
        <v>2063</v>
      </c>
      <c r="E855" s="133">
        <f t="shared" si="12"/>
        <v>2016</v>
      </c>
      <c r="F855" s="129" t="s">
        <v>2089</v>
      </c>
      <c r="G855" s="134" t="s">
        <v>124</v>
      </c>
      <c r="H855" s="130" t="s">
        <v>1970</v>
      </c>
      <c r="I855" s="140" t="s">
        <v>695</v>
      </c>
      <c r="J855" s="138">
        <f>'11'!D998</f>
        <v>0</v>
      </c>
      <c r="K855" s="141">
        <f>'17'!C50</f>
        <v>792515.8</v>
      </c>
      <c r="L855" s="176" t="str">
        <f>'17'!$B$6</f>
        <v>17 DEMONSTRATIVO DE RECOLHIMENTO DAS CONTRIBUIÇÕES PREVIDENCIÁRIAS AO RGPS</v>
      </c>
    </row>
    <row r="856" spans="3:12" ht="15">
      <c r="C856" s="133">
        <v>54</v>
      </c>
      <c r="D856" s="129" t="s">
        <v>2063</v>
      </c>
      <c r="E856" s="133">
        <f t="shared" si="12"/>
        <v>2016</v>
      </c>
      <c r="F856" s="129" t="s">
        <v>2285</v>
      </c>
      <c r="G856" s="134" t="s">
        <v>124</v>
      </c>
      <c r="H856" s="130" t="s">
        <v>2023</v>
      </c>
      <c r="I856" s="140" t="s">
        <v>695</v>
      </c>
      <c r="J856" s="138">
        <f>'11'!D999</f>
        <v>0</v>
      </c>
      <c r="K856" s="141">
        <f>'17'!D38</f>
        <v>227154.41999999998</v>
      </c>
      <c r="L856" s="176" t="str">
        <f>'17'!$B$6</f>
        <v>17 DEMONSTRATIVO DE RECOLHIMENTO DAS CONTRIBUIÇÕES PREVIDENCIÁRIAS AO RGPS</v>
      </c>
    </row>
    <row r="857" spans="3:12" ht="15">
      <c r="C857" s="133">
        <v>54</v>
      </c>
      <c r="D857" s="129" t="s">
        <v>2063</v>
      </c>
      <c r="E857" s="133">
        <f t="shared" si="12"/>
        <v>2016</v>
      </c>
      <c r="F857" s="129" t="s">
        <v>2286</v>
      </c>
      <c r="G857" s="134" t="s">
        <v>124</v>
      </c>
      <c r="H857" s="130" t="s">
        <v>2024</v>
      </c>
      <c r="I857" s="140" t="s">
        <v>695</v>
      </c>
      <c r="J857" s="138">
        <f>'11'!D1000</f>
        <v>0</v>
      </c>
      <c r="K857" s="141">
        <f>'17'!D39</f>
        <v>271325.26</v>
      </c>
      <c r="L857" s="176" t="str">
        <f>'17'!$B$6</f>
        <v>17 DEMONSTRATIVO DE RECOLHIMENTO DAS CONTRIBUIÇÕES PREVIDENCIÁRIAS AO RGPS</v>
      </c>
    </row>
    <row r="858" spans="3:12" ht="15">
      <c r="C858" s="133">
        <v>54</v>
      </c>
      <c r="D858" s="129" t="s">
        <v>2063</v>
      </c>
      <c r="E858" s="133">
        <f t="shared" si="12"/>
        <v>2016</v>
      </c>
      <c r="F858" s="129" t="s">
        <v>2287</v>
      </c>
      <c r="G858" s="134" t="s">
        <v>124</v>
      </c>
      <c r="H858" s="130" t="s">
        <v>2025</v>
      </c>
      <c r="I858" s="140" t="s">
        <v>695</v>
      </c>
      <c r="J858" s="138">
        <f>'11'!D1001</f>
        <v>0</v>
      </c>
      <c r="K858" s="141">
        <f>'17'!D40</f>
        <v>260739.09000000003</v>
      </c>
      <c r="L858" s="176" t="str">
        <f>'17'!$B$6</f>
        <v>17 DEMONSTRATIVO DE RECOLHIMENTO DAS CONTRIBUIÇÕES PREVIDENCIÁRIAS AO RGPS</v>
      </c>
    </row>
    <row r="859" spans="3:12" ht="15">
      <c r="C859" s="133">
        <v>54</v>
      </c>
      <c r="D859" s="129" t="s">
        <v>2063</v>
      </c>
      <c r="E859" s="133">
        <f t="shared" si="12"/>
        <v>2016</v>
      </c>
      <c r="F859" s="129" t="s">
        <v>2288</v>
      </c>
      <c r="G859" s="134" t="s">
        <v>124</v>
      </c>
      <c r="H859" s="130" t="s">
        <v>2026</v>
      </c>
      <c r="I859" s="140" t="s">
        <v>695</v>
      </c>
      <c r="J859" s="138">
        <f>'11'!D1002</f>
        <v>0</v>
      </c>
      <c r="K859" s="141">
        <f>'17'!D41</f>
        <v>277306.69</v>
      </c>
      <c r="L859" s="176" t="str">
        <f>'17'!$B$6</f>
        <v>17 DEMONSTRATIVO DE RECOLHIMENTO DAS CONTRIBUIÇÕES PREVIDENCIÁRIAS AO RGPS</v>
      </c>
    </row>
    <row r="860" spans="3:12" ht="15">
      <c r="C860" s="133">
        <v>54</v>
      </c>
      <c r="D860" s="129" t="s">
        <v>2063</v>
      </c>
      <c r="E860" s="133">
        <f t="shared" si="12"/>
        <v>2016</v>
      </c>
      <c r="F860" s="129" t="s">
        <v>2289</v>
      </c>
      <c r="G860" s="134" t="s">
        <v>124</v>
      </c>
      <c r="H860" s="130" t="s">
        <v>2027</v>
      </c>
      <c r="I860" s="140" t="s">
        <v>695</v>
      </c>
      <c r="J860" s="138">
        <f>'11'!D1003</f>
        <v>0</v>
      </c>
      <c r="K860" s="141">
        <f>'17'!D42</f>
        <v>276193.92</v>
      </c>
      <c r="L860" s="176" t="str">
        <f>'17'!$B$6</f>
        <v>17 DEMONSTRATIVO DE RECOLHIMENTO DAS CONTRIBUIÇÕES PREVIDENCIÁRIAS AO RGPS</v>
      </c>
    </row>
    <row r="861" spans="3:12" ht="15">
      <c r="C861" s="133">
        <v>54</v>
      </c>
      <c r="D861" s="129" t="s">
        <v>2063</v>
      </c>
      <c r="E861" s="133">
        <f t="shared" si="12"/>
        <v>2016</v>
      </c>
      <c r="F861" s="129" t="s">
        <v>2290</v>
      </c>
      <c r="G861" s="134" t="s">
        <v>124</v>
      </c>
      <c r="H861" s="130" t="s">
        <v>2028</v>
      </c>
      <c r="I861" s="140" t="s">
        <v>695</v>
      </c>
      <c r="J861" s="138">
        <f>'11'!D1004</f>
        <v>0</v>
      </c>
      <c r="K861" s="141">
        <f>'17'!D43</f>
        <v>277517.44</v>
      </c>
      <c r="L861" s="176" t="str">
        <f>'17'!$B$6</f>
        <v>17 DEMONSTRATIVO DE RECOLHIMENTO DAS CONTRIBUIÇÕES PREVIDENCIÁRIAS AO RGPS</v>
      </c>
    </row>
    <row r="862" spans="3:12" ht="15">
      <c r="C862" s="133">
        <v>54</v>
      </c>
      <c r="D862" s="129" t="s">
        <v>2063</v>
      </c>
      <c r="E862" s="133">
        <f t="shared" si="12"/>
        <v>2016</v>
      </c>
      <c r="F862" s="129" t="s">
        <v>2291</v>
      </c>
      <c r="G862" s="134" t="s">
        <v>124</v>
      </c>
      <c r="H862" s="130" t="s">
        <v>2029</v>
      </c>
      <c r="I862" s="140" t="s">
        <v>695</v>
      </c>
      <c r="J862" s="138">
        <f>'11'!D1005</f>
        <v>0</v>
      </c>
      <c r="K862" s="141">
        <f>'17'!D44</f>
        <v>276753.57</v>
      </c>
      <c r="L862" s="176" t="str">
        <f>'17'!$B$6</f>
        <v>17 DEMONSTRATIVO DE RECOLHIMENTO DAS CONTRIBUIÇÕES PREVIDENCIÁRIAS AO RGPS</v>
      </c>
    </row>
    <row r="863" spans="3:12" ht="15">
      <c r="C863" s="133">
        <v>54</v>
      </c>
      <c r="D863" s="129" t="s">
        <v>2063</v>
      </c>
      <c r="E863" s="133">
        <f t="shared" si="12"/>
        <v>2016</v>
      </c>
      <c r="F863" s="129" t="s">
        <v>2292</v>
      </c>
      <c r="G863" s="134" t="s">
        <v>124</v>
      </c>
      <c r="H863" s="130" t="s">
        <v>2030</v>
      </c>
      <c r="I863" s="140" t="s">
        <v>695</v>
      </c>
      <c r="J863" s="138">
        <f>'11'!D1006</f>
        <v>0</v>
      </c>
      <c r="K863" s="141">
        <f>'17'!D45</f>
        <v>278752.71</v>
      </c>
      <c r="L863" s="176" t="str">
        <f>'17'!$B$6</f>
        <v>17 DEMONSTRATIVO DE RECOLHIMENTO DAS CONTRIBUIÇÕES PREVIDENCIÁRIAS AO RGPS</v>
      </c>
    </row>
    <row r="864" spans="3:12" ht="15">
      <c r="C864" s="133">
        <v>54</v>
      </c>
      <c r="D864" s="129" t="s">
        <v>2063</v>
      </c>
      <c r="E864" s="133">
        <f t="shared" si="12"/>
        <v>2016</v>
      </c>
      <c r="F864" s="129" t="s">
        <v>2293</v>
      </c>
      <c r="G864" s="134" t="s">
        <v>124</v>
      </c>
      <c r="H864" s="130" t="s">
        <v>2031</v>
      </c>
      <c r="I864" s="140" t="s">
        <v>695</v>
      </c>
      <c r="J864" s="138">
        <f>'11'!D1007</f>
        <v>0</v>
      </c>
      <c r="K864" s="141">
        <f>'17'!D46</f>
        <v>277069.83</v>
      </c>
      <c r="L864" s="176" t="str">
        <f>'17'!$B$6</f>
        <v>17 DEMONSTRATIVO DE RECOLHIMENTO DAS CONTRIBUIÇÕES PREVIDENCIÁRIAS AO RGPS</v>
      </c>
    </row>
    <row r="865" spans="3:12" ht="15">
      <c r="C865" s="133">
        <v>54</v>
      </c>
      <c r="D865" s="129" t="s">
        <v>2063</v>
      </c>
      <c r="E865" s="133">
        <f t="shared" si="12"/>
        <v>2016</v>
      </c>
      <c r="F865" s="129" t="s">
        <v>2294</v>
      </c>
      <c r="G865" s="134" t="s">
        <v>124</v>
      </c>
      <c r="H865" s="130" t="s">
        <v>2032</v>
      </c>
      <c r="I865" s="140" t="s">
        <v>695</v>
      </c>
      <c r="J865" s="138">
        <f>'11'!D1008</f>
        <v>0</v>
      </c>
      <c r="K865" s="141">
        <f>'17'!D47</f>
        <v>275487.18000000005</v>
      </c>
      <c r="L865" s="176" t="str">
        <f>'17'!$B$6</f>
        <v>17 DEMONSTRATIVO DE RECOLHIMENTO DAS CONTRIBUIÇÕES PREVIDENCIÁRIAS AO RGPS</v>
      </c>
    </row>
    <row r="866" spans="3:12" ht="15">
      <c r="C866" s="133">
        <v>54</v>
      </c>
      <c r="D866" s="129" t="s">
        <v>2063</v>
      </c>
      <c r="E866" s="133">
        <f t="shared" si="12"/>
        <v>2016</v>
      </c>
      <c r="F866" s="129" t="s">
        <v>2295</v>
      </c>
      <c r="G866" s="134" t="s">
        <v>124</v>
      </c>
      <c r="H866" s="130" t="s">
        <v>2033</v>
      </c>
      <c r="I866" s="140" t="s">
        <v>695</v>
      </c>
      <c r="J866" s="138">
        <f>'11'!D1009</f>
        <v>0</v>
      </c>
      <c r="K866" s="141">
        <f>'17'!D48</f>
        <v>277372.75</v>
      </c>
      <c r="L866" s="176" t="str">
        <f>'17'!$B$6</f>
        <v>17 DEMONSTRATIVO DE RECOLHIMENTO DAS CONTRIBUIÇÕES PREVIDENCIÁRIAS AO RGPS</v>
      </c>
    </row>
    <row r="867" spans="3:12" ht="15">
      <c r="C867" s="133">
        <v>54</v>
      </c>
      <c r="D867" s="129" t="s">
        <v>2063</v>
      </c>
      <c r="E867" s="133">
        <f t="shared" si="12"/>
        <v>2016</v>
      </c>
      <c r="F867" s="129" t="s">
        <v>2296</v>
      </c>
      <c r="G867" s="134" t="s">
        <v>124</v>
      </c>
      <c r="H867" s="130" t="s">
        <v>2034</v>
      </c>
      <c r="I867" s="140" t="s">
        <v>695</v>
      </c>
      <c r="J867" s="138">
        <f>'11'!D1010</f>
        <v>0</v>
      </c>
      <c r="K867" s="141">
        <f>'17'!D49</f>
        <v>335327.74</v>
      </c>
      <c r="L867" s="176" t="str">
        <f>'17'!$B$6</f>
        <v>17 DEMONSTRATIVO DE RECOLHIMENTO DAS CONTRIBUIÇÕES PREVIDENCIÁRIAS AO RGPS</v>
      </c>
    </row>
    <row r="868" spans="3:12" ht="15">
      <c r="C868" s="133">
        <v>54</v>
      </c>
      <c r="D868" s="129" t="s">
        <v>2063</v>
      </c>
      <c r="E868" s="133">
        <f t="shared" si="12"/>
        <v>2016</v>
      </c>
      <c r="F868" s="129" t="s">
        <v>2297</v>
      </c>
      <c r="G868" s="134" t="s">
        <v>124</v>
      </c>
      <c r="H868" s="130" t="s">
        <v>2035</v>
      </c>
      <c r="I868" s="140" t="s">
        <v>695</v>
      </c>
      <c r="J868" s="138">
        <f>'11'!D1011</f>
        <v>0</v>
      </c>
      <c r="K868" s="141">
        <f>'17'!D50</f>
        <v>174199.75</v>
      </c>
      <c r="L868" s="176" t="str">
        <f>'17'!$B$6</f>
        <v>17 DEMONSTRATIVO DE RECOLHIMENTO DAS CONTRIBUIÇÕES PREVIDENCIÁRIAS AO RGPS</v>
      </c>
    </row>
    <row r="869" spans="3:12" ht="15">
      <c r="C869" s="133">
        <v>54</v>
      </c>
      <c r="D869" s="129" t="s">
        <v>2063</v>
      </c>
      <c r="E869" s="133">
        <f t="shared" si="12"/>
        <v>2016</v>
      </c>
      <c r="F869" s="129" t="s">
        <v>2298</v>
      </c>
      <c r="G869" s="134" t="s">
        <v>124</v>
      </c>
      <c r="H869" s="130" t="s">
        <v>1971</v>
      </c>
      <c r="I869" s="140" t="s">
        <v>695</v>
      </c>
      <c r="J869" s="138">
        <f>'11'!D1012</f>
        <v>0</v>
      </c>
      <c r="K869" s="141">
        <f>'17'!E38</f>
        <v>239541.6</v>
      </c>
      <c r="L869" s="176" t="str">
        <f>'17'!$B$6</f>
        <v>17 DEMONSTRATIVO DE RECOLHIMENTO DAS CONTRIBUIÇÕES PREVIDENCIÁRIAS AO RGPS</v>
      </c>
    </row>
    <row r="870" spans="3:12" ht="15">
      <c r="C870" s="133">
        <v>54</v>
      </c>
      <c r="D870" s="129" t="s">
        <v>2063</v>
      </c>
      <c r="E870" s="133">
        <f t="shared" si="12"/>
        <v>2016</v>
      </c>
      <c r="F870" s="129" t="s">
        <v>2299</v>
      </c>
      <c r="G870" s="134" t="s">
        <v>124</v>
      </c>
      <c r="H870" s="130" t="s">
        <v>1972</v>
      </c>
      <c r="I870" s="140" t="s">
        <v>695</v>
      </c>
      <c r="J870" s="138">
        <f>'11'!D1013</f>
        <v>0</v>
      </c>
      <c r="K870" s="141">
        <f>'17'!E39</f>
        <v>271413.42</v>
      </c>
      <c r="L870" s="176" t="str">
        <f>'17'!$B$6</f>
        <v>17 DEMONSTRATIVO DE RECOLHIMENTO DAS CONTRIBUIÇÕES PREVIDENCIÁRIAS AO RGPS</v>
      </c>
    </row>
    <row r="871" spans="3:12" ht="15">
      <c r="C871" s="133">
        <v>54</v>
      </c>
      <c r="D871" s="129" t="s">
        <v>2063</v>
      </c>
      <c r="E871" s="133">
        <f t="shared" si="12"/>
        <v>2016</v>
      </c>
      <c r="F871" s="129" t="s">
        <v>2300</v>
      </c>
      <c r="G871" s="134" t="s">
        <v>124</v>
      </c>
      <c r="H871" s="130" t="s">
        <v>1973</v>
      </c>
      <c r="I871" s="140" t="s">
        <v>695</v>
      </c>
      <c r="J871" s="138">
        <f>'11'!D1014</f>
        <v>0</v>
      </c>
      <c r="K871" s="141">
        <f>'17'!E40</f>
        <v>260565.27000000002</v>
      </c>
      <c r="L871" s="176" t="str">
        <f>'17'!$B$6</f>
        <v>17 DEMONSTRATIVO DE RECOLHIMENTO DAS CONTRIBUIÇÕES PREVIDENCIÁRIAS AO RGPS</v>
      </c>
    </row>
    <row r="872" spans="3:12" ht="15">
      <c r="C872" s="133">
        <v>54</v>
      </c>
      <c r="D872" s="129" t="s">
        <v>2063</v>
      </c>
      <c r="E872" s="133">
        <f t="shared" si="12"/>
        <v>2016</v>
      </c>
      <c r="F872" s="129" t="s">
        <v>2301</v>
      </c>
      <c r="G872" s="134" t="s">
        <v>124</v>
      </c>
      <c r="H872" s="130" t="s">
        <v>1974</v>
      </c>
      <c r="I872" s="140" t="s">
        <v>695</v>
      </c>
      <c r="J872" s="138">
        <f>'11'!D1015</f>
        <v>0</v>
      </c>
      <c r="K872" s="141">
        <f>'17'!E41</f>
        <v>276638.12</v>
      </c>
      <c r="L872" s="176" t="str">
        <f>'17'!$B$6</f>
        <v>17 DEMONSTRATIVO DE RECOLHIMENTO DAS CONTRIBUIÇÕES PREVIDENCIÁRIAS AO RGPS</v>
      </c>
    </row>
    <row r="873" spans="3:12" ht="15">
      <c r="C873" s="133">
        <v>54</v>
      </c>
      <c r="D873" s="129" t="s">
        <v>2063</v>
      </c>
      <c r="E873" s="133">
        <f t="shared" si="12"/>
        <v>2016</v>
      </c>
      <c r="F873" s="129" t="s">
        <v>2302</v>
      </c>
      <c r="G873" s="134" t="s">
        <v>124</v>
      </c>
      <c r="H873" s="130" t="s">
        <v>1975</v>
      </c>
      <c r="I873" s="140" t="s">
        <v>695</v>
      </c>
      <c r="J873" s="138">
        <f>'11'!D1016</f>
        <v>0</v>
      </c>
      <c r="K873" s="141">
        <f>'17'!E42</f>
        <v>274247</v>
      </c>
      <c r="L873" s="176" t="str">
        <f>'17'!$B$6</f>
        <v>17 DEMONSTRATIVO DE RECOLHIMENTO DAS CONTRIBUIÇÕES PREVIDENCIÁRIAS AO RGPS</v>
      </c>
    </row>
    <row r="874" spans="3:12" ht="15">
      <c r="C874" s="133">
        <v>54</v>
      </c>
      <c r="D874" s="129" t="s">
        <v>2063</v>
      </c>
      <c r="E874" s="133">
        <f t="shared" si="12"/>
        <v>2016</v>
      </c>
      <c r="F874" s="129" t="s">
        <v>2303</v>
      </c>
      <c r="G874" s="134" t="s">
        <v>124</v>
      </c>
      <c r="H874" s="130" t="s">
        <v>1976</v>
      </c>
      <c r="I874" s="140" t="s">
        <v>695</v>
      </c>
      <c r="J874" s="138">
        <f>'11'!D1017</f>
        <v>0</v>
      </c>
      <c r="K874" s="141">
        <f>'17'!E43</f>
        <v>275349.17</v>
      </c>
      <c r="L874" s="176" t="str">
        <f>'17'!$B$6</f>
        <v>17 DEMONSTRATIVO DE RECOLHIMENTO DAS CONTRIBUIÇÕES PREVIDENCIÁRIAS AO RGPS</v>
      </c>
    </row>
    <row r="875" spans="3:12" ht="15">
      <c r="C875" s="133">
        <v>54</v>
      </c>
      <c r="D875" s="129" t="s">
        <v>2063</v>
      </c>
      <c r="E875" s="133">
        <f t="shared" si="12"/>
        <v>2016</v>
      </c>
      <c r="F875" s="129" t="s">
        <v>2304</v>
      </c>
      <c r="G875" s="134" t="s">
        <v>124</v>
      </c>
      <c r="H875" s="130" t="s">
        <v>1977</v>
      </c>
      <c r="I875" s="140" t="s">
        <v>695</v>
      </c>
      <c r="J875" s="138">
        <f>'11'!D1018</f>
        <v>0</v>
      </c>
      <c r="K875" s="141">
        <f>'17'!E44</f>
        <v>273853.57</v>
      </c>
      <c r="L875" s="176" t="str">
        <f>'17'!$B$6</f>
        <v>17 DEMONSTRATIVO DE RECOLHIMENTO DAS CONTRIBUIÇÕES PREVIDENCIÁRIAS AO RGPS</v>
      </c>
    </row>
    <row r="876" spans="3:12" ht="15">
      <c r="C876" s="133">
        <v>54</v>
      </c>
      <c r="D876" s="129" t="s">
        <v>2063</v>
      </c>
      <c r="E876" s="133">
        <f t="shared" si="12"/>
        <v>2016</v>
      </c>
      <c r="F876" s="129" t="s">
        <v>2305</v>
      </c>
      <c r="G876" s="134" t="s">
        <v>124</v>
      </c>
      <c r="H876" s="130" t="s">
        <v>1978</v>
      </c>
      <c r="I876" s="140" t="s">
        <v>695</v>
      </c>
      <c r="J876" s="138">
        <f>'11'!D1019</f>
        <v>0</v>
      </c>
      <c r="K876" s="141">
        <f>'17'!E45</f>
        <v>276258.62</v>
      </c>
      <c r="L876" s="176" t="str">
        <f>'17'!$B$6</f>
        <v>17 DEMONSTRATIVO DE RECOLHIMENTO DAS CONTRIBUIÇÕES PREVIDENCIÁRIAS AO RGPS</v>
      </c>
    </row>
    <row r="877" spans="3:12" ht="15">
      <c r="C877" s="133">
        <v>54</v>
      </c>
      <c r="D877" s="129" t="s">
        <v>2063</v>
      </c>
      <c r="E877" s="133">
        <f t="shared" si="12"/>
        <v>2016</v>
      </c>
      <c r="F877" s="129" t="s">
        <v>2306</v>
      </c>
      <c r="G877" s="134" t="s">
        <v>124</v>
      </c>
      <c r="H877" s="130" t="s">
        <v>1979</v>
      </c>
      <c r="I877" s="140" t="s">
        <v>695</v>
      </c>
      <c r="J877" s="138">
        <f>'11'!D1020</f>
        <v>0</v>
      </c>
      <c r="K877" s="141">
        <f>'17'!E46</f>
        <v>274577.70999999996</v>
      </c>
      <c r="L877" s="176" t="str">
        <f>'17'!$B$6</f>
        <v>17 DEMONSTRATIVO DE RECOLHIMENTO DAS CONTRIBUIÇÕES PREVIDENCIÁRIAS AO RGPS</v>
      </c>
    </row>
    <row r="878" spans="3:12" ht="15">
      <c r="C878" s="133">
        <v>54</v>
      </c>
      <c r="D878" s="129" t="s">
        <v>2063</v>
      </c>
      <c r="E878" s="133">
        <f t="shared" si="12"/>
        <v>2016</v>
      </c>
      <c r="F878" s="129" t="s">
        <v>2307</v>
      </c>
      <c r="G878" s="134" t="s">
        <v>124</v>
      </c>
      <c r="H878" s="130" t="s">
        <v>1980</v>
      </c>
      <c r="I878" s="140" t="s">
        <v>695</v>
      </c>
      <c r="J878" s="138">
        <f>'11'!D1021</f>
        <v>0</v>
      </c>
      <c r="K878" s="141">
        <f>'17'!E47</f>
        <v>272993.09</v>
      </c>
      <c r="L878" s="176" t="str">
        <f>'17'!$B$6</f>
        <v>17 DEMONSTRATIVO DE RECOLHIMENTO DAS CONTRIBUIÇÕES PREVIDENCIÁRIAS AO RGPS</v>
      </c>
    </row>
    <row r="879" spans="3:12" ht="15">
      <c r="C879" s="133">
        <v>54</v>
      </c>
      <c r="D879" s="129" t="s">
        <v>2063</v>
      </c>
      <c r="E879" s="133">
        <f t="shared" si="12"/>
        <v>2016</v>
      </c>
      <c r="F879" s="129" t="s">
        <v>2308</v>
      </c>
      <c r="G879" s="134" t="s">
        <v>124</v>
      </c>
      <c r="H879" s="130" t="s">
        <v>1981</v>
      </c>
      <c r="I879" s="140" t="s">
        <v>695</v>
      </c>
      <c r="J879" s="138">
        <f>'11'!D1022</f>
        <v>0</v>
      </c>
      <c r="K879" s="141">
        <f>'17'!E48</f>
        <v>275908.54000000004</v>
      </c>
      <c r="L879" s="176" t="str">
        <f>'17'!$B$6</f>
        <v>17 DEMONSTRATIVO DE RECOLHIMENTO DAS CONTRIBUIÇÕES PREVIDENCIÁRIAS AO RGPS</v>
      </c>
    </row>
    <row r="880" spans="3:12" ht="15">
      <c r="C880" s="133">
        <v>54</v>
      </c>
      <c r="D880" s="129" t="s">
        <v>2063</v>
      </c>
      <c r="E880" s="133">
        <f t="shared" si="12"/>
        <v>2016</v>
      </c>
      <c r="F880" s="129" t="s">
        <v>2309</v>
      </c>
      <c r="G880" s="134" t="s">
        <v>124</v>
      </c>
      <c r="H880" s="130" t="s">
        <v>1982</v>
      </c>
      <c r="I880" s="140" t="s">
        <v>695</v>
      </c>
      <c r="J880" s="138">
        <f>'11'!D1023</f>
        <v>0</v>
      </c>
      <c r="K880" s="141">
        <f>'17'!E49</f>
        <v>321818.46</v>
      </c>
      <c r="L880" s="176" t="str">
        <f>'17'!$B$6</f>
        <v>17 DEMONSTRATIVO DE RECOLHIMENTO DAS CONTRIBUIÇÕES PREVIDENCIÁRIAS AO RGPS</v>
      </c>
    </row>
    <row r="881" spans="3:12" ht="15">
      <c r="C881" s="133">
        <v>54</v>
      </c>
      <c r="D881" s="129" t="s">
        <v>2063</v>
      </c>
      <c r="E881" s="133">
        <f t="shared" si="12"/>
        <v>2016</v>
      </c>
      <c r="F881" s="129" t="s">
        <v>2310</v>
      </c>
      <c r="G881" s="134" t="s">
        <v>124</v>
      </c>
      <c r="H881" s="130" t="s">
        <v>1983</v>
      </c>
      <c r="I881" s="140" t="s">
        <v>695</v>
      </c>
      <c r="J881" s="138">
        <f>'11'!D1024</f>
        <v>0</v>
      </c>
      <c r="K881" s="141">
        <f>'17'!E50</f>
        <v>174110.96</v>
      </c>
      <c r="L881" s="176" t="str">
        <f>'17'!$B$6</f>
        <v>17 DEMONSTRATIVO DE RECOLHIMENTO DAS CONTRIBUIÇÕES PREVIDENCIÁRIAS AO RGPS</v>
      </c>
    </row>
    <row r="882" spans="3:12" ht="15">
      <c r="C882" s="133">
        <v>54</v>
      </c>
      <c r="D882" s="129" t="s">
        <v>2063</v>
      </c>
      <c r="E882" s="133">
        <f t="shared" si="12"/>
        <v>2016</v>
      </c>
      <c r="F882" s="129" t="s">
        <v>2311</v>
      </c>
      <c r="G882" s="134" t="s">
        <v>124</v>
      </c>
      <c r="H882" s="130" t="s">
        <v>1984</v>
      </c>
      <c r="I882" s="140" t="s">
        <v>695</v>
      </c>
      <c r="J882" s="138">
        <f>'11'!D1025</f>
        <v>0</v>
      </c>
      <c r="K882" s="141">
        <f>'17'!F38</f>
        <v>6814.97</v>
      </c>
      <c r="L882" s="176" t="str">
        <f>'17'!$B$6</f>
        <v>17 DEMONSTRATIVO DE RECOLHIMENTO DAS CONTRIBUIÇÕES PREVIDENCIÁRIAS AO RGPS</v>
      </c>
    </row>
    <row r="883" spans="3:12" ht="15">
      <c r="C883" s="133">
        <v>54</v>
      </c>
      <c r="D883" s="129" t="s">
        <v>2063</v>
      </c>
      <c r="E883" s="133">
        <f t="shared" si="12"/>
        <v>2016</v>
      </c>
      <c r="F883" s="129" t="s">
        <v>2312</v>
      </c>
      <c r="G883" s="134" t="s">
        <v>124</v>
      </c>
      <c r="H883" s="130" t="s">
        <v>1985</v>
      </c>
      <c r="I883" s="140" t="s">
        <v>695</v>
      </c>
      <c r="J883" s="138">
        <f>'11'!D1026</f>
        <v>0</v>
      </c>
      <c r="K883" s="141">
        <f>'17'!F39</f>
        <v>5234.13</v>
      </c>
      <c r="L883" s="176" t="str">
        <f>'17'!$B$6</f>
        <v>17 DEMONSTRATIVO DE RECOLHIMENTO DAS CONTRIBUIÇÕES PREVIDENCIÁRIAS AO RGPS</v>
      </c>
    </row>
    <row r="884" spans="3:12" ht="15">
      <c r="C884" s="133">
        <v>54</v>
      </c>
      <c r="D884" s="129" t="s">
        <v>2063</v>
      </c>
      <c r="E884" s="133">
        <f t="shared" si="12"/>
        <v>2016</v>
      </c>
      <c r="F884" s="129" t="s">
        <v>2313</v>
      </c>
      <c r="G884" s="134" t="s">
        <v>124</v>
      </c>
      <c r="H884" s="130" t="s">
        <v>1986</v>
      </c>
      <c r="I884" s="140" t="s">
        <v>695</v>
      </c>
      <c r="J884" s="138">
        <f>'11'!D1027</f>
        <v>0</v>
      </c>
      <c r="K884" s="141">
        <f>'17'!F40</f>
        <v>6792.82</v>
      </c>
      <c r="L884" s="176" t="str">
        <f>'17'!$B$6</f>
        <v>17 DEMONSTRATIVO DE RECOLHIMENTO DAS CONTRIBUIÇÕES PREVIDENCIÁRIAS AO RGPS</v>
      </c>
    </row>
    <row r="885" spans="3:12" ht="15">
      <c r="C885" s="133">
        <v>54</v>
      </c>
      <c r="D885" s="129" t="s">
        <v>2063</v>
      </c>
      <c r="E885" s="133">
        <f t="shared" si="12"/>
        <v>2016</v>
      </c>
      <c r="F885" s="129" t="s">
        <v>2314</v>
      </c>
      <c r="G885" s="134" t="s">
        <v>124</v>
      </c>
      <c r="H885" s="130" t="s">
        <v>1987</v>
      </c>
      <c r="I885" s="140" t="s">
        <v>695</v>
      </c>
      <c r="J885" s="138">
        <f>'11'!D1028</f>
        <v>0</v>
      </c>
      <c r="K885" s="141">
        <f>'17'!F41</f>
        <v>7872.29</v>
      </c>
      <c r="L885" s="176" t="str">
        <f>'17'!$B$6</f>
        <v>17 DEMONSTRATIVO DE RECOLHIMENTO DAS CONTRIBUIÇÕES PREVIDENCIÁRIAS AO RGPS</v>
      </c>
    </row>
    <row r="886" spans="3:12" ht="15">
      <c r="C886" s="133">
        <v>54</v>
      </c>
      <c r="D886" s="129" t="s">
        <v>2063</v>
      </c>
      <c r="E886" s="133">
        <f t="shared" si="12"/>
        <v>2016</v>
      </c>
      <c r="F886" s="129" t="s">
        <v>2315</v>
      </c>
      <c r="G886" s="134" t="s">
        <v>124</v>
      </c>
      <c r="H886" s="130" t="s">
        <v>1988</v>
      </c>
      <c r="I886" s="140" t="s">
        <v>695</v>
      </c>
      <c r="J886" s="138">
        <f>'11'!D1029</f>
        <v>0</v>
      </c>
      <c r="K886" s="141">
        <f>'17'!F42</f>
        <v>8117.780000000001</v>
      </c>
      <c r="L886" s="176" t="str">
        <f>'17'!$B$6</f>
        <v>17 DEMONSTRATIVO DE RECOLHIMENTO DAS CONTRIBUIÇÕES PREVIDENCIÁRIAS AO RGPS</v>
      </c>
    </row>
    <row r="887" spans="3:12" ht="15">
      <c r="C887" s="133">
        <v>54</v>
      </c>
      <c r="D887" s="129" t="s">
        <v>2063</v>
      </c>
      <c r="E887" s="133">
        <f t="shared" si="12"/>
        <v>2016</v>
      </c>
      <c r="F887" s="129" t="s">
        <v>2316</v>
      </c>
      <c r="G887" s="134" t="s">
        <v>124</v>
      </c>
      <c r="H887" s="130" t="s">
        <v>1989</v>
      </c>
      <c r="I887" s="140" t="s">
        <v>695</v>
      </c>
      <c r="J887" s="138">
        <f>'11'!D1030</f>
        <v>0</v>
      </c>
      <c r="K887" s="141">
        <f>'17'!F43</f>
        <v>7930.610000000001</v>
      </c>
      <c r="L887" s="176" t="str">
        <f>'17'!$B$6</f>
        <v>17 DEMONSTRATIVO DE RECOLHIMENTO DAS CONTRIBUIÇÕES PREVIDENCIÁRIAS AO RGPS</v>
      </c>
    </row>
    <row r="888" spans="3:12" ht="15">
      <c r="C888" s="133">
        <v>54</v>
      </c>
      <c r="D888" s="129" t="s">
        <v>2063</v>
      </c>
      <c r="E888" s="133">
        <f t="shared" si="12"/>
        <v>2016</v>
      </c>
      <c r="F888" s="129" t="s">
        <v>2317</v>
      </c>
      <c r="G888" s="134" t="s">
        <v>124</v>
      </c>
      <c r="H888" s="130" t="s">
        <v>1990</v>
      </c>
      <c r="I888" s="140" t="s">
        <v>695</v>
      </c>
      <c r="J888" s="138">
        <f>'11'!D1031</f>
        <v>0</v>
      </c>
      <c r="K888" s="141">
        <f>'17'!F44</f>
        <v>6135.08</v>
      </c>
      <c r="L888" s="176" t="str">
        <f>'17'!$B$6</f>
        <v>17 DEMONSTRATIVO DE RECOLHIMENTO DAS CONTRIBUIÇÕES PREVIDENCIÁRIAS AO RGPS</v>
      </c>
    </row>
    <row r="889" spans="3:12" ht="15">
      <c r="C889" s="133">
        <v>54</v>
      </c>
      <c r="D889" s="129" t="s">
        <v>2063</v>
      </c>
      <c r="E889" s="133">
        <f aca="true" t="shared" si="13" ref="E889:E965">E888</f>
        <v>2016</v>
      </c>
      <c r="F889" s="129" t="s">
        <v>2318</v>
      </c>
      <c r="G889" s="134" t="s">
        <v>124</v>
      </c>
      <c r="H889" s="130" t="s">
        <v>1991</v>
      </c>
      <c r="I889" s="140" t="s">
        <v>695</v>
      </c>
      <c r="J889" s="138">
        <f>'11'!D1032</f>
        <v>0</v>
      </c>
      <c r="K889" s="141">
        <f>'17'!F45</f>
        <v>5472.6</v>
      </c>
      <c r="L889" s="176" t="str">
        <f>'17'!$B$6</f>
        <v>17 DEMONSTRATIVO DE RECOLHIMENTO DAS CONTRIBUIÇÕES PREVIDENCIÁRIAS AO RGPS</v>
      </c>
    </row>
    <row r="890" spans="3:12" ht="15">
      <c r="C890" s="133">
        <v>54</v>
      </c>
      <c r="D890" s="129" t="s">
        <v>2063</v>
      </c>
      <c r="E890" s="133">
        <f t="shared" si="13"/>
        <v>2016</v>
      </c>
      <c r="F890" s="129" t="s">
        <v>2319</v>
      </c>
      <c r="G890" s="134" t="s">
        <v>124</v>
      </c>
      <c r="H890" s="130" t="s">
        <v>1992</v>
      </c>
      <c r="I890" s="140" t="s">
        <v>695</v>
      </c>
      <c r="J890" s="138">
        <f>'11'!D1033</f>
        <v>0</v>
      </c>
      <c r="K890" s="141">
        <f>'17'!F46</f>
        <v>5747.250000000001</v>
      </c>
      <c r="L890" s="176" t="str">
        <f>'17'!$B$6</f>
        <v>17 DEMONSTRATIVO DE RECOLHIMENTO DAS CONTRIBUIÇÕES PREVIDENCIÁRIAS AO RGPS</v>
      </c>
    </row>
    <row r="891" spans="3:12" ht="15">
      <c r="C891" s="133">
        <v>54</v>
      </c>
      <c r="D891" s="129" t="s">
        <v>2063</v>
      </c>
      <c r="E891" s="133">
        <f t="shared" si="13"/>
        <v>2016</v>
      </c>
      <c r="F891" s="129" t="s">
        <v>2320</v>
      </c>
      <c r="G891" s="134" t="s">
        <v>124</v>
      </c>
      <c r="H891" s="130" t="s">
        <v>1993</v>
      </c>
      <c r="I891" s="140" t="s">
        <v>695</v>
      </c>
      <c r="J891" s="138">
        <f>'11'!D1034</f>
        <v>0</v>
      </c>
      <c r="K891" s="141">
        <f>'17'!F47</f>
        <v>5888.3099999999995</v>
      </c>
      <c r="L891" s="176" t="str">
        <f>'17'!$B$6</f>
        <v>17 DEMONSTRATIVO DE RECOLHIMENTO DAS CONTRIBUIÇÕES PREVIDENCIÁRIAS AO RGPS</v>
      </c>
    </row>
    <row r="892" spans="3:12" ht="15">
      <c r="C892" s="133">
        <v>54</v>
      </c>
      <c r="D892" s="129" t="s">
        <v>2063</v>
      </c>
      <c r="E892" s="133">
        <f t="shared" si="13"/>
        <v>2016</v>
      </c>
      <c r="F892" s="129" t="s">
        <v>2321</v>
      </c>
      <c r="G892" s="134" t="s">
        <v>124</v>
      </c>
      <c r="H892" s="130" t="s">
        <v>1994</v>
      </c>
      <c r="I892" s="140" t="s">
        <v>695</v>
      </c>
      <c r="J892" s="138">
        <f>'11'!D1035</f>
        <v>0</v>
      </c>
      <c r="K892" s="141">
        <f>'17'!F48</f>
        <v>5688.929999999999</v>
      </c>
      <c r="L892" s="176" t="str">
        <f>'17'!$B$6</f>
        <v>17 DEMONSTRATIVO DE RECOLHIMENTO DAS CONTRIBUIÇÕES PREVIDENCIÁRIAS AO RGPS</v>
      </c>
    </row>
    <row r="893" spans="3:12" ht="15">
      <c r="C893" s="133">
        <v>54</v>
      </c>
      <c r="D893" s="129" t="s">
        <v>2063</v>
      </c>
      <c r="E893" s="133">
        <f t="shared" si="13"/>
        <v>2016</v>
      </c>
      <c r="F893" s="129" t="s">
        <v>2322</v>
      </c>
      <c r="G893" s="134" t="s">
        <v>124</v>
      </c>
      <c r="H893" s="130" t="s">
        <v>1995</v>
      </c>
      <c r="I893" s="140" t="s">
        <v>695</v>
      </c>
      <c r="J893" s="138">
        <f>'11'!D1036</f>
        <v>0</v>
      </c>
      <c r="K893" s="141">
        <f>'17'!F49</f>
        <v>5199.389999999999</v>
      </c>
      <c r="L893" s="176" t="str">
        <f>'17'!$B$6</f>
        <v>17 DEMONSTRATIVO DE RECOLHIMENTO DAS CONTRIBUIÇÕES PREVIDENCIÁRIAS AO RGPS</v>
      </c>
    </row>
    <row r="894" spans="3:12" ht="15">
      <c r="C894" s="133">
        <v>54</v>
      </c>
      <c r="D894" s="129" t="s">
        <v>2063</v>
      </c>
      <c r="E894" s="133">
        <f t="shared" si="13"/>
        <v>2016</v>
      </c>
      <c r="F894" s="129" t="s">
        <v>2323</v>
      </c>
      <c r="G894" s="134" t="s">
        <v>124</v>
      </c>
      <c r="H894" s="130" t="s">
        <v>1996</v>
      </c>
      <c r="I894" s="140" t="s">
        <v>695</v>
      </c>
      <c r="J894" s="138">
        <f>'11'!D1037</f>
        <v>0</v>
      </c>
      <c r="K894" s="141">
        <f>'17'!F50</f>
        <v>0</v>
      </c>
      <c r="L894" s="176" t="str">
        <f>'17'!$B$6</f>
        <v>17 DEMONSTRATIVO DE RECOLHIMENTO DAS CONTRIBUIÇÕES PREVIDENCIÁRIAS AO RGPS</v>
      </c>
    </row>
    <row r="895" spans="3:12" ht="15">
      <c r="C895" s="133">
        <v>54</v>
      </c>
      <c r="D895" s="129" t="s">
        <v>2063</v>
      </c>
      <c r="E895" s="133">
        <f t="shared" si="13"/>
        <v>2016</v>
      </c>
      <c r="F895" s="129" t="s">
        <v>2560</v>
      </c>
      <c r="G895" s="134" t="s">
        <v>124</v>
      </c>
      <c r="H895" s="130" t="s">
        <v>2429</v>
      </c>
      <c r="I895" s="140" t="s">
        <v>695</v>
      </c>
      <c r="J895" s="138">
        <f>'11'!D1038</f>
        <v>0</v>
      </c>
      <c r="K895" s="141">
        <f>'17'!G38</f>
        <v>232726.63000000003</v>
      </c>
      <c r="L895" s="176" t="str">
        <f>'17'!$B$6</f>
        <v>17 DEMONSTRATIVO DE RECOLHIMENTO DAS CONTRIBUIÇÕES PREVIDENCIÁRIAS AO RGPS</v>
      </c>
    </row>
    <row r="896" spans="3:12" ht="15">
      <c r="C896" s="133">
        <v>54</v>
      </c>
      <c r="D896" s="129" t="s">
        <v>2063</v>
      </c>
      <c r="E896" s="133">
        <f t="shared" si="13"/>
        <v>2016</v>
      </c>
      <c r="F896" s="129" t="s">
        <v>2561</v>
      </c>
      <c r="G896" s="134" t="s">
        <v>124</v>
      </c>
      <c r="H896" s="130" t="s">
        <v>2430</v>
      </c>
      <c r="I896" s="140" t="s">
        <v>695</v>
      </c>
      <c r="J896" s="138">
        <f>'11'!D1039</f>
        <v>0</v>
      </c>
      <c r="K896" s="141">
        <f>'17'!G39</f>
        <v>266179.29</v>
      </c>
      <c r="L896" s="176" t="str">
        <f>'17'!$B$6</f>
        <v>17 DEMONSTRATIVO DE RECOLHIMENTO DAS CONTRIBUIÇÕES PREVIDENCIÁRIAS AO RGPS</v>
      </c>
    </row>
    <row r="897" spans="3:12" ht="15">
      <c r="C897" s="133">
        <v>54</v>
      </c>
      <c r="D897" s="129" t="s">
        <v>2063</v>
      </c>
      <c r="E897" s="133">
        <f t="shared" si="13"/>
        <v>2016</v>
      </c>
      <c r="F897" s="129" t="s">
        <v>2562</v>
      </c>
      <c r="G897" s="134" t="s">
        <v>124</v>
      </c>
      <c r="H897" s="130" t="s">
        <v>2431</v>
      </c>
      <c r="I897" s="140" t="s">
        <v>695</v>
      </c>
      <c r="J897" s="138">
        <f>'11'!D1040</f>
        <v>0</v>
      </c>
      <c r="K897" s="141">
        <f>'17'!G40</f>
        <v>253772.45</v>
      </c>
      <c r="L897" s="176" t="str">
        <f>'17'!$B$6</f>
        <v>17 DEMONSTRATIVO DE RECOLHIMENTO DAS CONTRIBUIÇÕES PREVIDENCIÁRIAS AO RGPS</v>
      </c>
    </row>
    <row r="898" spans="3:12" ht="15">
      <c r="C898" s="133">
        <v>54</v>
      </c>
      <c r="D898" s="129" t="s">
        <v>2063</v>
      </c>
      <c r="E898" s="133">
        <f t="shared" si="13"/>
        <v>2016</v>
      </c>
      <c r="F898" s="129" t="s">
        <v>2563</v>
      </c>
      <c r="G898" s="134" t="s">
        <v>124</v>
      </c>
      <c r="H898" s="130" t="s">
        <v>2432</v>
      </c>
      <c r="I898" s="140" t="s">
        <v>695</v>
      </c>
      <c r="J898" s="138">
        <f>'11'!D1041</f>
        <v>0</v>
      </c>
      <c r="K898" s="141">
        <f>'17'!G41</f>
        <v>268765.82999999996</v>
      </c>
      <c r="L898" s="176" t="str">
        <f>'17'!$B$6</f>
        <v>17 DEMONSTRATIVO DE RECOLHIMENTO DAS CONTRIBUIÇÕES PREVIDENCIÁRIAS AO RGPS</v>
      </c>
    </row>
    <row r="899" spans="3:12" ht="15">
      <c r="C899" s="133">
        <v>54</v>
      </c>
      <c r="D899" s="129" t="s">
        <v>2063</v>
      </c>
      <c r="E899" s="133">
        <f t="shared" si="13"/>
        <v>2016</v>
      </c>
      <c r="F899" s="129" t="s">
        <v>2564</v>
      </c>
      <c r="G899" s="134" t="s">
        <v>124</v>
      </c>
      <c r="H899" s="130" t="s">
        <v>2433</v>
      </c>
      <c r="I899" s="140" t="s">
        <v>695</v>
      </c>
      <c r="J899" s="138">
        <f>'11'!D1042</f>
        <v>0</v>
      </c>
      <c r="K899" s="141">
        <f>'17'!G42</f>
        <v>266129.22000000003</v>
      </c>
      <c r="L899" s="176" t="str">
        <f>'17'!$B$6</f>
        <v>17 DEMONSTRATIVO DE RECOLHIMENTO DAS CONTRIBUIÇÕES PREVIDENCIÁRIAS AO RGPS</v>
      </c>
    </row>
    <row r="900" spans="3:12" ht="15">
      <c r="C900" s="133">
        <v>54</v>
      </c>
      <c r="D900" s="129" t="s">
        <v>2063</v>
      </c>
      <c r="E900" s="133">
        <f t="shared" si="13"/>
        <v>2016</v>
      </c>
      <c r="F900" s="129" t="s">
        <v>2565</v>
      </c>
      <c r="G900" s="134" t="s">
        <v>124</v>
      </c>
      <c r="H900" s="130" t="s">
        <v>2434</v>
      </c>
      <c r="I900" s="140" t="s">
        <v>695</v>
      </c>
      <c r="J900" s="138">
        <f>'11'!D1043</f>
        <v>0</v>
      </c>
      <c r="K900" s="141">
        <f>'17'!G43</f>
        <v>267418.56000000006</v>
      </c>
      <c r="L900" s="176" t="str">
        <f>'17'!$B$6</f>
        <v>17 DEMONSTRATIVO DE RECOLHIMENTO DAS CONTRIBUIÇÕES PREVIDENCIÁRIAS AO RGPS</v>
      </c>
    </row>
    <row r="901" spans="3:12" ht="15">
      <c r="C901" s="133">
        <v>54</v>
      </c>
      <c r="D901" s="129" t="s">
        <v>2063</v>
      </c>
      <c r="E901" s="133">
        <f t="shared" si="13"/>
        <v>2016</v>
      </c>
      <c r="F901" s="129" t="s">
        <v>2566</v>
      </c>
      <c r="G901" s="134" t="s">
        <v>124</v>
      </c>
      <c r="H901" s="130" t="s">
        <v>2435</v>
      </c>
      <c r="I901" s="140" t="s">
        <v>695</v>
      </c>
      <c r="J901" s="138">
        <f>'11'!D1044</f>
        <v>0</v>
      </c>
      <c r="K901" s="141">
        <f>'17'!G44</f>
        <v>267718.48999999993</v>
      </c>
      <c r="L901" s="176" t="str">
        <f>'17'!$B$6</f>
        <v>17 DEMONSTRATIVO DE RECOLHIMENTO DAS CONTRIBUIÇÕES PREVIDENCIÁRIAS AO RGPS</v>
      </c>
    </row>
    <row r="902" spans="3:12" ht="15">
      <c r="C902" s="133">
        <v>54</v>
      </c>
      <c r="D902" s="129" t="s">
        <v>2063</v>
      </c>
      <c r="E902" s="133">
        <f t="shared" si="13"/>
        <v>2016</v>
      </c>
      <c r="F902" s="129" t="s">
        <v>2567</v>
      </c>
      <c r="G902" s="134" t="s">
        <v>124</v>
      </c>
      <c r="H902" s="130" t="s">
        <v>2436</v>
      </c>
      <c r="I902" s="140" t="s">
        <v>695</v>
      </c>
      <c r="J902" s="138">
        <f>'11'!D1045</f>
        <v>0</v>
      </c>
      <c r="K902" s="141">
        <f>'17'!G45</f>
        <v>270786.01999999996</v>
      </c>
      <c r="L902" s="176" t="str">
        <f>'17'!$B$6</f>
        <v>17 DEMONSTRATIVO DE RECOLHIMENTO DAS CONTRIBUIÇÕES PREVIDENCIÁRIAS AO RGPS</v>
      </c>
    </row>
    <row r="903" spans="3:12" ht="15">
      <c r="C903" s="133">
        <v>54</v>
      </c>
      <c r="D903" s="129" t="s">
        <v>2063</v>
      </c>
      <c r="E903" s="133">
        <f t="shared" si="13"/>
        <v>2016</v>
      </c>
      <c r="F903" s="129" t="s">
        <v>2568</v>
      </c>
      <c r="G903" s="134" t="s">
        <v>124</v>
      </c>
      <c r="H903" s="130" t="s">
        <v>2437</v>
      </c>
      <c r="I903" s="140" t="s">
        <v>695</v>
      </c>
      <c r="J903" s="138">
        <f>'11'!D1046</f>
        <v>0</v>
      </c>
      <c r="K903" s="141">
        <f>'17'!G46</f>
        <v>268830.45999999996</v>
      </c>
      <c r="L903" s="176" t="str">
        <f>'17'!$B$6</f>
        <v>17 DEMONSTRATIVO DE RECOLHIMENTO DAS CONTRIBUIÇÕES PREVIDENCIÁRIAS AO RGPS</v>
      </c>
    </row>
    <row r="904" spans="3:12" ht="15">
      <c r="C904" s="133">
        <v>54</v>
      </c>
      <c r="D904" s="129" t="s">
        <v>2063</v>
      </c>
      <c r="E904" s="133">
        <f t="shared" si="13"/>
        <v>2016</v>
      </c>
      <c r="F904" s="129" t="s">
        <v>2569</v>
      </c>
      <c r="G904" s="134" t="s">
        <v>124</v>
      </c>
      <c r="H904" s="130" t="s">
        <v>2438</v>
      </c>
      <c r="I904" s="140" t="s">
        <v>695</v>
      </c>
      <c r="J904" s="138">
        <f>'11'!D1047</f>
        <v>0</v>
      </c>
      <c r="K904" s="141">
        <f>'17'!G47</f>
        <v>267104.78</v>
      </c>
      <c r="L904" s="176" t="str">
        <f>'17'!$B$6</f>
        <v>17 DEMONSTRATIVO DE RECOLHIMENTO DAS CONTRIBUIÇÕES PREVIDENCIÁRIAS AO RGPS</v>
      </c>
    </row>
    <row r="905" spans="3:12" ht="15">
      <c r="C905" s="133">
        <v>54</v>
      </c>
      <c r="D905" s="129" t="s">
        <v>2063</v>
      </c>
      <c r="E905" s="133">
        <f t="shared" si="13"/>
        <v>2016</v>
      </c>
      <c r="F905" s="129" t="s">
        <v>2570</v>
      </c>
      <c r="G905" s="134" t="s">
        <v>124</v>
      </c>
      <c r="H905" s="130" t="s">
        <v>2439</v>
      </c>
      <c r="I905" s="140" t="s">
        <v>695</v>
      </c>
      <c r="J905" s="138">
        <f>'11'!D1048</f>
        <v>0</v>
      </c>
      <c r="K905" s="141">
        <f>'17'!G48</f>
        <v>270219.61</v>
      </c>
      <c r="L905" s="176" t="str">
        <f>'17'!$B$6</f>
        <v>17 DEMONSTRATIVO DE RECOLHIMENTO DAS CONTRIBUIÇÕES PREVIDENCIÁRIAS AO RGPS</v>
      </c>
    </row>
    <row r="906" spans="3:12" ht="15">
      <c r="C906" s="133">
        <v>54</v>
      </c>
      <c r="D906" s="129" t="s">
        <v>2063</v>
      </c>
      <c r="E906" s="133">
        <f t="shared" si="13"/>
        <v>2016</v>
      </c>
      <c r="F906" s="129" t="s">
        <v>2571</v>
      </c>
      <c r="G906" s="134" t="s">
        <v>124</v>
      </c>
      <c r="H906" s="130" t="s">
        <v>2440</v>
      </c>
      <c r="I906" s="140" t="s">
        <v>695</v>
      </c>
      <c r="J906" s="138">
        <f>'11'!D1049</f>
        <v>0</v>
      </c>
      <c r="K906" s="141">
        <f>'17'!G49</f>
        <v>267955.19</v>
      </c>
      <c r="L906" s="176" t="str">
        <f>'17'!$B$6</f>
        <v>17 DEMONSTRATIVO DE RECOLHIMENTO DAS CONTRIBUIÇÕES PREVIDENCIÁRIAS AO RGPS</v>
      </c>
    </row>
    <row r="907" spans="3:12" ht="15">
      <c r="C907" s="133">
        <v>54</v>
      </c>
      <c r="D907" s="129" t="s">
        <v>2063</v>
      </c>
      <c r="E907" s="133">
        <f t="shared" si="13"/>
        <v>2016</v>
      </c>
      <c r="F907" s="129" t="s">
        <v>2572</v>
      </c>
      <c r="G907" s="134" t="s">
        <v>124</v>
      </c>
      <c r="H907" s="130" t="s">
        <v>2441</v>
      </c>
      <c r="I907" s="140" t="s">
        <v>695</v>
      </c>
      <c r="J907" s="138">
        <f>'11'!D1050</f>
        <v>0</v>
      </c>
      <c r="K907" s="141">
        <f>'17'!G50</f>
        <v>174110.96000000002</v>
      </c>
      <c r="L907" s="176" t="str">
        <f>'17'!$B$6</f>
        <v>17 DEMONSTRATIVO DE RECOLHIMENTO DAS CONTRIBUIÇÕES PREVIDENCIÁRIAS AO RGPS</v>
      </c>
    </row>
    <row r="908" spans="3:12" ht="15">
      <c r="C908" s="133">
        <v>54</v>
      </c>
      <c r="D908" s="129" t="s">
        <v>2063</v>
      </c>
      <c r="E908" s="133">
        <f t="shared" si="13"/>
        <v>2016</v>
      </c>
      <c r="F908" s="129" t="s">
        <v>2573</v>
      </c>
      <c r="G908" s="134" t="s">
        <v>124</v>
      </c>
      <c r="H908" s="130" t="s">
        <v>2442</v>
      </c>
      <c r="I908" s="140" t="s">
        <v>695</v>
      </c>
      <c r="J908" s="138">
        <f>'11'!D1012</f>
        <v>0</v>
      </c>
      <c r="K908" s="141">
        <f>'17'!H38</f>
        <v>0</v>
      </c>
      <c r="L908" s="176" t="str">
        <f>'17'!$B$6</f>
        <v>17 DEMONSTRATIVO DE RECOLHIMENTO DAS CONTRIBUIÇÕES PREVIDENCIÁRIAS AO RGPS</v>
      </c>
    </row>
    <row r="909" spans="3:12" ht="15">
      <c r="C909" s="133">
        <v>54</v>
      </c>
      <c r="D909" s="129" t="s">
        <v>2063</v>
      </c>
      <c r="E909" s="133">
        <f t="shared" si="13"/>
        <v>2016</v>
      </c>
      <c r="F909" s="129" t="s">
        <v>2574</v>
      </c>
      <c r="G909" s="134" t="s">
        <v>124</v>
      </c>
      <c r="H909" s="130" t="s">
        <v>2443</v>
      </c>
      <c r="I909" s="140" t="s">
        <v>695</v>
      </c>
      <c r="J909" s="138">
        <f>'11'!D1013</f>
        <v>0</v>
      </c>
      <c r="K909" s="141">
        <f>'17'!H39</f>
        <v>0</v>
      </c>
      <c r="L909" s="176" t="str">
        <f>'17'!$B$6</f>
        <v>17 DEMONSTRATIVO DE RECOLHIMENTO DAS CONTRIBUIÇÕES PREVIDENCIÁRIAS AO RGPS</v>
      </c>
    </row>
    <row r="910" spans="3:12" ht="15">
      <c r="C910" s="133">
        <v>54</v>
      </c>
      <c r="D910" s="129" t="s">
        <v>2063</v>
      </c>
      <c r="E910" s="133">
        <f t="shared" si="13"/>
        <v>2016</v>
      </c>
      <c r="F910" s="129" t="s">
        <v>2575</v>
      </c>
      <c r="G910" s="134" t="s">
        <v>124</v>
      </c>
      <c r="H910" s="130" t="s">
        <v>2444</v>
      </c>
      <c r="I910" s="140" t="s">
        <v>695</v>
      </c>
      <c r="J910" s="138">
        <f>'11'!D1014</f>
        <v>0</v>
      </c>
      <c r="K910" s="141">
        <f>'17'!H40</f>
        <v>0</v>
      </c>
      <c r="L910" s="176" t="str">
        <f>'17'!$B$6</f>
        <v>17 DEMONSTRATIVO DE RECOLHIMENTO DAS CONTRIBUIÇÕES PREVIDENCIÁRIAS AO RGPS</v>
      </c>
    </row>
    <row r="911" spans="3:12" ht="15">
      <c r="C911" s="133">
        <v>54</v>
      </c>
      <c r="D911" s="129" t="s">
        <v>2063</v>
      </c>
      <c r="E911" s="133">
        <f t="shared" si="13"/>
        <v>2016</v>
      </c>
      <c r="F911" s="129" t="s">
        <v>2576</v>
      </c>
      <c r="G911" s="134" t="s">
        <v>124</v>
      </c>
      <c r="H911" s="130" t="s">
        <v>2445</v>
      </c>
      <c r="I911" s="140" t="s">
        <v>695</v>
      </c>
      <c r="J911" s="138">
        <f>'11'!D1015</f>
        <v>0</v>
      </c>
      <c r="K911" s="141">
        <f>'17'!H41</f>
        <v>6003.5</v>
      </c>
      <c r="L911" s="176" t="str">
        <f>'17'!$B$6</f>
        <v>17 DEMONSTRATIVO DE RECOLHIMENTO DAS CONTRIBUIÇÕES PREVIDENCIÁRIAS AO RGPS</v>
      </c>
    </row>
    <row r="912" spans="3:12" ht="15">
      <c r="C912" s="133">
        <v>54</v>
      </c>
      <c r="D912" s="129" t="s">
        <v>2063</v>
      </c>
      <c r="E912" s="133">
        <f t="shared" si="13"/>
        <v>2016</v>
      </c>
      <c r="F912" s="129" t="s">
        <v>2577</v>
      </c>
      <c r="G912" s="134" t="s">
        <v>124</v>
      </c>
      <c r="H912" s="130" t="s">
        <v>2446</v>
      </c>
      <c r="I912" s="140" t="s">
        <v>695</v>
      </c>
      <c r="J912" s="138">
        <f>'11'!D1016</f>
        <v>0</v>
      </c>
      <c r="K912" s="141">
        <f>'17'!H42</f>
        <v>2714.25</v>
      </c>
      <c r="L912" s="176" t="str">
        <f>'17'!$B$6</f>
        <v>17 DEMONSTRATIVO DE RECOLHIMENTO DAS CONTRIBUIÇÕES PREVIDENCIÁRIAS AO RGPS</v>
      </c>
    </row>
    <row r="913" spans="3:12" ht="15">
      <c r="C913" s="133">
        <v>54</v>
      </c>
      <c r="D913" s="129" t="s">
        <v>2063</v>
      </c>
      <c r="E913" s="133">
        <f t="shared" si="13"/>
        <v>2016</v>
      </c>
      <c r="F913" s="129" t="s">
        <v>2578</v>
      </c>
      <c r="G913" s="134" t="s">
        <v>124</v>
      </c>
      <c r="H913" s="130" t="s">
        <v>2447</v>
      </c>
      <c r="I913" s="140" t="s">
        <v>695</v>
      </c>
      <c r="J913" s="138">
        <f>'11'!D1017</f>
        <v>0</v>
      </c>
      <c r="K913" s="141">
        <f>'17'!H43</f>
        <v>1410</v>
      </c>
      <c r="L913" s="176" t="str">
        <f>'17'!$B$6</f>
        <v>17 DEMONSTRATIVO DE RECOLHIMENTO DAS CONTRIBUIÇÕES PREVIDENCIÁRIAS AO RGPS</v>
      </c>
    </row>
    <row r="914" spans="3:12" ht="15">
      <c r="C914" s="133">
        <v>54</v>
      </c>
      <c r="D914" s="129" t="s">
        <v>2063</v>
      </c>
      <c r="E914" s="133">
        <f t="shared" si="13"/>
        <v>2016</v>
      </c>
      <c r="F914" s="129" t="s">
        <v>2579</v>
      </c>
      <c r="G914" s="134" t="s">
        <v>124</v>
      </c>
      <c r="H914" s="130" t="s">
        <v>2448</v>
      </c>
      <c r="I914" s="140" t="s">
        <v>695</v>
      </c>
      <c r="J914" s="138">
        <f>'11'!D1018</f>
        <v>0</v>
      </c>
      <c r="K914" s="141">
        <f>'17'!H44</f>
        <v>5038.46</v>
      </c>
      <c r="L914" s="176" t="str">
        <f>'17'!$B$6</f>
        <v>17 DEMONSTRATIVO DE RECOLHIMENTO DAS CONTRIBUIÇÕES PREVIDENCIÁRIAS AO RGPS</v>
      </c>
    </row>
    <row r="915" spans="3:12" ht="15">
      <c r="C915" s="133">
        <v>54</v>
      </c>
      <c r="D915" s="129" t="s">
        <v>2063</v>
      </c>
      <c r="E915" s="133">
        <f t="shared" si="13"/>
        <v>2016</v>
      </c>
      <c r="F915" s="129" t="s">
        <v>2580</v>
      </c>
      <c r="G915" s="134" t="s">
        <v>124</v>
      </c>
      <c r="H915" s="130" t="s">
        <v>2449</v>
      </c>
      <c r="I915" s="140" t="s">
        <v>695</v>
      </c>
      <c r="J915" s="138">
        <f>'11'!D1019</f>
        <v>0</v>
      </c>
      <c r="K915" s="141">
        <f>'17'!H45</f>
        <v>0</v>
      </c>
      <c r="L915" s="176" t="str">
        <f>'17'!$B$6</f>
        <v>17 DEMONSTRATIVO DE RECOLHIMENTO DAS CONTRIBUIÇÕES PREVIDENCIÁRIAS AO RGPS</v>
      </c>
    </row>
    <row r="916" spans="3:12" ht="15">
      <c r="C916" s="133">
        <v>54</v>
      </c>
      <c r="D916" s="129" t="s">
        <v>2063</v>
      </c>
      <c r="E916" s="133">
        <f t="shared" si="13"/>
        <v>2016</v>
      </c>
      <c r="F916" s="129" t="s">
        <v>2581</v>
      </c>
      <c r="G916" s="134" t="s">
        <v>124</v>
      </c>
      <c r="H916" s="130" t="s">
        <v>2450</v>
      </c>
      <c r="I916" s="140" t="s">
        <v>695</v>
      </c>
      <c r="J916" s="138">
        <f>'11'!D1020</f>
        <v>0</v>
      </c>
      <c r="K916" s="141">
        <f>'17'!H46</f>
        <v>0</v>
      </c>
      <c r="L916" s="176" t="str">
        <f>'17'!$B$6</f>
        <v>17 DEMONSTRATIVO DE RECOLHIMENTO DAS CONTRIBUIÇÕES PREVIDENCIÁRIAS AO RGPS</v>
      </c>
    </row>
    <row r="917" spans="3:12" ht="15">
      <c r="C917" s="133">
        <v>54</v>
      </c>
      <c r="D917" s="129" t="s">
        <v>2063</v>
      </c>
      <c r="E917" s="133">
        <f t="shared" si="13"/>
        <v>2016</v>
      </c>
      <c r="F917" s="129" t="s">
        <v>2582</v>
      </c>
      <c r="G917" s="134" t="s">
        <v>124</v>
      </c>
      <c r="H917" s="130" t="s">
        <v>2451</v>
      </c>
      <c r="I917" s="140" t="s">
        <v>695</v>
      </c>
      <c r="J917" s="138">
        <f>'11'!D1021</f>
        <v>0</v>
      </c>
      <c r="K917" s="141">
        <f>'17'!H47</f>
        <v>5280.2</v>
      </c>
      <c r="L917" s="176" t="str">
        <f>'17'!$B$6</f>
        <v>17 DEMONSTRATIVO DE RECOLHIMENTO DAS CONTRIBUIÇÕES PREVIDENCIÁRIAS AO RGPS</v>
      </c>
    </row>
    <row r="918" spans="3:12" ht="15">
      <c r="C918" s="133">
        <v>54</v>
      </c>
      <c r="D918" s="129" t="s">
        <v>2063</v>
      </c>
      <c r="E918" s="133">
        <f t="shared" si="13"/>
        <v>2016</v>
      </c>
      <c r="F918" s="129" t="s">
        <v>2583</v>
      </c>
      <c r="G918" s="134" t="s">
        <v>124</v>
      </c>
      <c r="H918" s="130" t="s">
        <v>2452</v>
      </c>
      <c r="I918" s="140" t="s">
        <v>695</v>
      </c>
      <c r="J918" s="138">
        <f>'11'!D1022</f>
        <v>0</v>
      </c>
      <c r="K918" s="141">
        <f>'17'!H48</f>
        <v>0</v>
      </c>
      <c r="L918" s="176" t="str">
        <f>'17'!$B$6</f>
        <v>17 DEMONSTRATIVO DE RECOLHIMENTO DAS CONTRIBUIÇÕES PREVIDENCIÁRIAS AO RGPS</v>
      </c>
    </row>
    <row r="919" spans="3:12" ht="15">
      <c r="C919" s="133">
        <v>54</v>
      </c>
      <c r="D919" s="129" t="s">
        <v>2063</v>
      </c>
      <c r="E919" s="133">
        <f t="shared" si="13"/>
        <v>2016</v>
      </c>
      <c r="F919" s="129" t="s">
        <v>2584</v>
      </c>
      <c r="G919" s="134" t="s">
        <v>124</v>
      </c>
      <c r="H919" s="130" t="s">
        <v>2453</v>
      </c>
      <c r="I919" s="140" t="s">
        <v>695</v>
      </c>
      <c r="J919" s="138">
        <f>'11'!D1023</f>
        <v>0</v>
      </c>
      <c r="K919" s="141">
        <f>'17'!H49</f>
        <v>0</v>
      </c>
      <c r="L919" s="176" t="str">
        <f>'17'!$B$6</f>
        <v>17 DEMONSTRATIVO DE RECOLHIMENTO DAS CONTRIBUIÇÕES PREVIDENCIÁRIAS AO RGPS</v>
      </c>
    </row>
    <row r="920" spans="3:12" ht="15">
      <c r="C920" s="133">
        <v>54</v>
      </c>
      <c r="D920" s="129" t="s">
        <v>2063</v>
      </c>
      <c r="E920" s="133">
        <f t="shared" si="13"/>
        <v>2016</v>
      </c>
      <c r="F920" s="129" t="s">
        <v>2585</v>
      </c>
      <c r="G920" s="134" t="s">
        <v>124</v>
      </c>
      <c r="H920" s="130" t="s">
        <v>2454</v>
      </c>
      <c r="I920" s="140" t="s">
        <v>695</v>
      </c>
      <c r="J920" s="138">
        <f>'11'!D1024</f>
        <v>0</v>
      </c>
      <c r="K920" s="141">
        <f>'17'!H50</f>
        <v>0</v>
      </c>
      <c r="L920" s="176" t="str">
        <f>'17'!$B$6</f>
        <v>17 DEMONSTRATIVO DE RECOLHIMENTO DAS CONTRIBUIÇÕES PREVIDENCIÁRIAS AO RGPS</v>
      </c>
    </row>
    <row r="921" spans="3:12" ht="15">
      <c r="C921" s="133" t="s">
        <v>124</v>
      </c>
      <c r="D921" s="129" t="s">
        <v>2324</v>
      </c>
      <c r="E921" s="133">
        <f t="shared" si="13"/>
        <v>2016</v>
      </c>
      <c r="F921" s="129" t="s">
        <v>2325</v>
      </c>
      <c r="G921" s="134" t="s">
        <v>124</v>
      </c>
      <c r="H921" s="130" t="s">
        <v>2377</v>
      </c>
      <c r="I921" s="140" t="s">
        <v>695</v>
      </c>
      <c r="J921" s="138">
        <f>'11'!D1025</f>
        <v>0</v>
      </c>
      <c r="K921" s="141">
        <f>+'15'!C12</f>
        <v>1037185.95</v>
      </c>
      <c r="L921" s="176" t="str">
        <f>'15'!$B$6</f>
        <v>15 VANTAGENS REMUNERATÓRIAS</v>
      </c>
    </row>
    <row r="922" spans="3:12" ht="15">
      <c r="C922" s="133" t="s">
        <v>124</v>
      </c>
      <c r="D922" s="129" t="s">
        <v>2324</v>
      </c>
      <c r="E922" s="133">
        <f t="shared" si="13"/>
        <v>2016</v>
      </c>
      <c r="F922" s="129" t="s">
        <v>2326</v>
      </c>
      <c r="G922" s="134" t="s">
        <v>124</v>
      </c>
      <c r="H922" s="130" t="s">
        <v>2378</v>
      </c>
      <c r="I922" s="140" t="s">
        <v>695</v>
      </c>
      <c r="J922" s="138">
        <f>'11'!D1026</f>
        <v>0</v>
      </c>
      <c r="K922" s="141">
        <f>+'15'!C13</f>
        <v>1233368.45</v>
      </c>
      <c r="L922" s="176" t="str">
        <f>'15'!$B$6</f>
        <v>15 VANTAGENS REMUNERATÓRIAS</v>
      </c>
    </row>
    <row r="923" spans="3:12" ht="15">
      <c r="C923" s="133" t="s">
        <v>124</v>
      </c>
      <c r="D923" s="129" t="s">
        <v>2324</v>
      </c>
      <c r="E923" s="133">
        <f t="shared" si="13"/>
        <v>2016</v>
      </c>
      <c r="F923" s="129" t="s">
        <v>2327</v>
      </c>
      <c r="G923" s="134" t="s">
        <v>124</v>
      </c>
      <c r="H923" s="130" t="s">
        <v>2379</v>
      </c>
      <c r="I923" s="140" t="s">
        <v>695</v>
      </c>
      <c r="J923" s="138">
        <f>'11'!D1027</f>
        <v>0</v>
      </c>
      <c r="K923" s="141">
        <f>+'15'!C14</f>
        <v>1185250.5999999999</v>
      </c>
      <c r="L923" s="176" t="str">
        <f>'15'!$B$6</f>
        <v>15 VANTAGENS REMUNERATÓRIAS</v>
      </c>
    </row>
    <row r="924" spans="3:12" ht="15">
      <c r="C924" s="133" t="s">
        <v>124</v>
      </c>
      <c r="D924" s="129" t="s">
        <v>2324</v>
      </c>
      <c r="E924" s="133">
        <f t="shared" si="13"/>
        <v>2016</v>
      </c>
      <c r="F924" s="129" t="s">
        <v>2328</v>
      </c>
      <c r="G924" s="134" t="s">
        <v>124</v>
      </c>
      <c r="H924" s="130" t="s">
        <v>2380</v>
      </c>
      <c r="I924" s="140" t="s">
        <v>695</v>
      </c>
      <c r="J924" s="138">
        <f>'11'!D1028</f>
        <v>0</v>
      </c>
      <c r="K924" s="141">
        <f>+'15'!C15</f>
        <v>1260558.17</v>
      </c>
      <c r="L924" s="176" t="str">
        <f>'15'!$B$6</f>
        <v>15 VANTAGENS REMUNERATÓRIAS</v>
      </c>
    </row>
    <row r="925" spans="3:12" ht="15">
      <c r="C925" s="133" t="s">
        <v>124</v>
      </c>
      <c r="D925" s="129" t="s">
        <v>2324</v>
      </c>
      <c r="E925" s="133">
        <f t="shared" si="13"/>
        <v>2016</v>
      </c>
      <c r="F925" s="129" t="s">
        <v>2329</v>
      </c>
      <c r="G925" s="134" t="s">
        <v>124</v>
      </c>
      <c r="H925" s="130" t="s">
        <v>2381</v>
      </c>
      <c r="I925" s="140" t="s">
        <v>695</v>
      </c>
      <c r="J925" s="138">
        <f>'11'!D1029</f>
        <v>0</v>
      </c>
      <c r="K925" s="141">
        <f>+'15'!C16</f>
        <v>1255500.37</v>
      </c>
      <c r="L925" s="176" t="str">
        <f>'15'!$B$6</f>
        <v>15 VANTAGENS REMUNERATÓRIAS</v>
      </c>
    </row>
    <row r="926" spans="3:12" ht="15">
      <c r="C926" s="133" t="s">
        <v>124</v>
      </c>
      <c r="D926" s="129" t="s">
        <v>2324</v>
      </c>
      <c r="E926" s="133">
        <f t="shared" si="13"/>
        <v>2016</v>
      </c>
      <c r="F926" s="129" t="s">
        <v>2330</v>
      </c>
      <c r="G926" s="134" t="s">
        <v>124</v>
      </c>
      <c r="H926" s="130" t="s">
        <v>2382</v>
      </c>
      <c r="I926" s="140" t="s">
        <v>695</v>
      </c>
      <c r="J926" s="138">
        <f>'11'!D1030</f>
        <v>0</v>
      </c>
      <c r="K926" s="141">
        <f>+'15'!C17</f>
        <v>1261516.09</v>
      </c>
      <c r="L926" s="176" t="str">
        <f>'15'!$B$6</f>
        <v>15 VANTAGENS REMUNERATÓRIAS</v>
      </c>
    </row>
    <row r="927" spans="3:12" ht="15">
      <c r="C927" s="133" t="s">
        <v>124</v>
      </c>
      <c r="D927" s="129" t="s">
        <v>2324</v>
      </c>
      <c r="E927" s="133">
        <f t="shared" si="13"/>
        <v>2016</v>
      </c>
      <c r="F927" s="129" t="s">
        <v>2331</v>
      </c>
      <c r="G927" s="134" t="s">
        <v>124</v>
      </c>
      <c r="H927" s="130" t="s">
        <v>2383</v>
      </c>
      <c r="I927" s="140" t="s">
        <v>695</v>
      </c>
      <c r="J927" s="138">
        <f>'11'!D1031</f>
        <v>0</v>
      </c>
      <c r="K927" s="141">
        <f>+'15'!C18</f>
        <v>1258044.0799999998</v>
      </c>
      <c r="L927" s="176" t="str">
        <f>'15'!$B$6</f>
        <v>15 VANTAGENS REMUNERATÓRIAS</v>
      </c>
    </row>
    <row r="928" spans="3:12" ht="15">
      <c r="C928" s="133" t="s">
        <v>124</v>
      </c>
      <c r="D928" s="129" t="s">
        <v>2324</v>
      </c>
      <c r="E928" s="133">
        <f t="shared" si="13"/>
        <v>2016</v>
      </c>
      <c r="F928" s="129" t="s">
        <v>2332</v>
      </c>
      <c r="G928" s="134" t="s">
        <v>124</v>
      </c>
      <c r="H928" s="130" t="s">
        <v>2384</v>
      </c>
      <c r="I928" s="140" t="s">
        <v>695</v>
      </c>
      <c r="J928" s="138">
        <f>'11'!D1032</f>
        <v>0</v>
      </c>
      <c r="K928" s="141">
        <f>+'15'!C19</f>
        <v>1267131.0799999998</v>
      </c>
      <c r="L928" s="176" t="str">
        <f>'15'!$B$6</f>
        <v>15 VANTAGENS REMUNERATÓRIAS</v>
      </c>
    </row>
    <row r="929" spans="3:12" ht="15">
      <c r="C929" s="133" t="s">
        <v>124</v>
      </c>
      <c r="D929" s="129" t="s">
        <v>2324</v>
      </c>
      <c r="E929" s="133">
        <f t="shared" si="13"/>
        <v>2016</v>
      </c>
      <c r="F929" s="129" t="s">
        <v>2333</v>
      </c>
      <c r="G929" s="134" t="s">
        <v>124</v>
      </c>
      <c r="H929" s="130" t="s">
        <v>2385</v>
      </c>
      <c r="I929" s="140" t="s">
        <v>695</v>
      </c>
      <c r="J929" s="138">
        <f>'11'!D1033</f>
        <v>0</v>
      </c>
      <c r="K929" s="141">
        <f>+'15'!C20</f>
        <v>1259481.72</v>
      </c>
      <c r="L929" s="176" t="str">
        <f>'15'!$B$6</f>
        <v>15 VANTAGENS REMUNERATÓRIAS</v>
      </c>
    </row>
    <row r="930" spans="3:12" ht="15">
      <c r="C930" s="133" t="s">
        <v>124</v>
      </c>
      <c r="D930" s="129" t="s">
        <v>2324</v>
      </c>
      <c r="E930" s="133">
        <f t="shared" si="13"/>
        <v>2016</v>
      </c>
      <c r="F930" s="129" t="s">
        <v>2334</v>
      </c>
      <c r="G930" s="134" t="s">
        <v>124</v>
      </c>
      <c r="H930" s="130" t="s">
        <v>2386</v>
      </c>
      <c r="I930" s="140" t="s">
        <v>695</v>
      </c>
      <c r="J930" s="138">
        <f>'11'!D1034</f>
        <v>0</v>
      </c>
      <c r="K930" s="141">
        <f>+'15'!C21</f>
        <v>1252287.8399999999</v>
      </c>
      <c r="L930" s="176" t="str">
        <f>'15'!$B$6</f>
        <v>15 VANTAGENS REMUNERATÓRIAS</v>
      </c>
    </row>
    <row r="931" spans="3:12" ht="15">
      <c r="C931" s="133" t="s">
        <v>124</v>
      </c>
      <c r="D931" s="129" t="s">
        <v>2324</v>
      </c>
      <c r="E931" s="133">
        <f t="shared" si="13"/>
        <v>2016</v>
      </c>
      <c r="F931" s="129" t="s">
        <v>2335</v>
      </c>
      <c r="G931" s="134" t="s">
        <v>124</v>
      </c>
      <c r="H931" s="130" t="s">
        <v>2387</v>
      </c>
      <c r="I931" s="140" t="s">
        <v>695</v>
      </c>
      <c r="J931" s="138">
        <f>'11'!D1035</f>
        <v>0</v>
      </c>
      <c r="K931" s="141">
        <f>+'15'!C22</f>
        <v>1260858.6300000001</v>
      </c>
      <c r="L931" s="176" t="str">
        <f>'15'!$B$6</f>
        <v>15 VANTAGENS REMUNERATÓRIAS</v>
      </c>
    </row>
    <row r="932" spans="3:12" ht="15">
      <c r="C932" s="133" t="s">
        <v>124</v>
      </c>
      <c r="D932" s="129" t="s">
        <v>2324</v>
      </c>
      <c r="E932" s="133">
        <f t="shared" si="13"/>
        <v>2016</v>
      </c>
      <c r="F932" s="129" t="s">
        <v>2336</v>
      </c>
      <c r="G932" s="134" t="s">
        <v>124</v>
      </c>
      <c r="H932" s="130" t="s">
        <v>2388</v>
      </c>
      <c r="I932" s="140" t="s">
        <v>695</v>
      </c>
      <c r="J932" s="138">
        <f>'11'!D1036</f>
        <v>0</v>
      </c>
      <c r="K932" s="141">
        <f>+'15'!C23</f>
        <v>1524289.58</v>
      </c>
      <c r="L932" s="176" t="str">
        <f>'15'!$B$6</f>
        <v>15 VANTAGENS REMUNERATÓRIAS</v>
      </c>
    </row>
    <row r="933" spans="3:12" ht="15">
      <c r="C933" s="133" t="s">
        <v>124</v>
      </c>
      <c r="D933" s="129" t="s">
        <v>2324</v>
      </c>
      <c r="E933" s="133">
        <f t="shared" si="13"/>
        <v>2016</v>
      </c>
      <c r="F933" s="129" t="s">
        <v>2337</v>
      </c>
      <c r="G933" s="134" t="s">
        <v>124</v>
      </c>
      <c r="H933" s="130" t="s">
        <v>2389</v>
      </c>
      <c r="I933" s="140" t="s">
        <v>695</v>
      </c>
      <c r="J933" s="138">
        <f>'11'!D1037</f>
        <v>0</v>
      </c>
      <c r="K933" s="141">
        <f>+'15'!C24</f>
        <v>792515.8</v>
      </c>
      <c r="L933" s="176" t="str">
        <f>'15'!$B$6</f>
        <v>15 VANTAGENS REMUNERATÓRIAS</v>
      </c>
    </row>
    <row r="934" spans="3:12" ht="15">
      <c r="C934" s="133" t="s">
        <v>124</v>
      </c>
      <c r="D934" s="129" t="s">
        <v>2324</v>
      </c>
      <c r="E934" s="133">
        <f t="shared" si="13"/>
        <v>2016</v>
      </c>
      <c r="F934" s="129" t="s">
        <v>2338</v>
      </c>
      <c r="G934" s="134" t="s">
        <v>124</v>
      </c>
      <c r="H934" s="130" t="s">
        <v>2390</v>
      </c>
      <c r="I934" s="140" t="s">
        <v>695</v>
      </c>
      <c r="J934" s="138">
        <f>'11'!D1038</f>
        <v>0</v>
      </c>
      <c r="K934" s="141">
        <f>+'15'!D12</f>
        <v>0</v>
      </c>
      <c r="L934" s="176" t="str">
        <f>'15'!$B$6</f>
        <v>15 VANTAGENS REMUNERATÓRIAS</v>
      </c>
    </row>
    <row r="935" spans="3:12" ht="15">
      <c r="C935" s="133" t="s">
        <v>124</v>
      </c>
      <c r="D935" s="129" t="s">
        <v>2324</v>
      </c>
      <c r="E935" s="133">
        <f t="shared" si="13"/>
        <v>2016</v>
      </c>
      <c r="F935" s="129" t="s">
        <v>2339</v>
      </c>
      <c r="G935" s="134" t="s">
        <v>124</v>
      </c>
      <c r="H935" s="130" t="s">
        <v>2391</v>
      </c>
      <c r="I935" s="140" t="s">
        <v>695</v>
      </c>
      <c r="J935" s="138">
        <f>'11'!D1039</f>
        <v>0</v>
      </c>
      <c r="K935" s="141">
        <f>+'15'!D13</f>
        <v>0</v>
      </c>
      <c r="L935" s="176" t="str">
        <f>'15'!$B$6</f>
        <v>15 VANTAGENS REMUNERATÓRIAS</v>
      </c>
    </row>
    <row r="936" spans="3:12" ht="15">
      <c r="C936" s="133" t="s">
        <v>124</v>
      </c>
      <c r="D936" s="129" t="s">
        <v>2324</v>
      </c>
      <c r="E936" s="133">
        <f t="shared" si="13"/>
        <v>2016</v>
      </c>
      <c r="F936" s="129" t="s">
        <v>2340</v>
      </c>
      <c r="G936" s="134" t="s">
        <v>124</v>
      </c>
      <c r="H936" s="130" t="s">
        <v>2392</v>
      </c>
      <c r="I936" s="140" t="s">
        <v>695</v>
      </c>
      <c r="J936" s="138">
        <f>'11'!D1040</f>
        <v>0</v>
      </c>
      <c r="K936" s="141">
        <f>+'15'!D14</f>
        <v>0</v>
      </c>
      <c r="L936" s="176" t="str">
        <f>'15'!$B$6</f>
        <v>15 VANTAGENS REMUNERATÓRIAS</v>
      </c>
    </row>
    <row r="937" spans="3:12" ht="15">
      <c r="C937" s="133" t="s">
        <v>124</v>
      </c>
      <c r="D937" s="129" t="s">
        <v>2324</v>
      </c>
      <c r="E937" s="133">
        <f t="shared" si="13"/>
        <v>2016</v>
      </c>
      <c r="F937" s="129" t="s">
        <v>2341</v>
      </c>
      <c r="G937" s="134" t="s">
        <v>124</v>
      </c>
      <c r="H937" s="130" t="s">
        <v>2393</v>
      </c>
      <c r="I937" s="140" t="s">
        <v>695</v>
      </c>
      <c r="J937" s="138">
        <f>'11'!D1041</f>
        <v>0</v>
      </c>
      <c r="K937" s="141">
        <f>+'15'!D15</f>
        <v>0</v>
      </c>
      <c r="L937" s="176" t="str">
        <f>'15'!$B$6</f>
        <v>15 VANTAGENS REMUNERATÓRIAS</v>
      </c>
    </row>
    <row r="938" spans="3:12" ht="15">
      <c r="C938" s="133" t="s">
        <v>124</v>
      </c>
      <c r="D938" s="129" t="s">
        <v>2324</v>
      </c>
      <c r="E938" s="133">
        <f t="shared" si="13"/>
        <v>2016</v>
      </c>
      <c r="F938" s="129" t="s">
        <v>2342</v>
      </c>
      <c r="G938" s="134" t="s">
        <v>124</v>
      </c>
      <c r="H938" s="130" t="s">
        <v>2394</v>
      </c>
      <c r="I938" s="140" t="s">
        <v>695</v>
      </c>
      <c r="J938" s="138">
        <f>'11'!D1042</f>
        <v>0</v>
      </c>
      <c r="K938" s="141">
        <f>+'15'!D16</f>
        <v>0</v>
      </c>
      <c r="L938" s="176" t="str">
        <f>'15'!$B$6</f>
        <v>15 VANTAGENS REMUNERATÓRIAS</v>
      </c>
    </row>
    <row r="939" spans="3:12" ht="15">
      <c r="C939" s="133" t="s">
        <v>124</v>
      </c>
      <c r="D939" s="129" t="s">
        <v>2324</v>
      </c>
      <c r="E939" s="133">
        <f t="shared" si="13"/>
        <v>2016</v>
      </c>
      <c r="F939" s="129" t="s">
        <v>2343</v>
      </c>
      <c r="G939" s="134" t="s">
        <v>124</v>
      </c>
      <c r="H939" s="130" t="s">
        <v>2395</v>
      </c>
      <c r="I939" s="140" t="s">
        <v>695</v>
      </c>
      <c r="J939" s="138">
        <f>'11'!D1043</f>
        <v>0</v>
      </c>
      <c r="K939" s="141">
        <f>+'15'!D17</f>
        <v>0</v>
      </c>
      <c r="L939" s="176" t="str">
        <f>'15'!$B$6</f>
        <v>15 VANTAGENS REMUNERATÓRIAS</v>
      </c>
    </row>
    <row r="940" spans="3:12" ht="15">
      <c r="C940" s="133" t="s">
        <v>124</v>
      </c>
      <c r="D940" s="129" t="s">
        <v>2324</v>
      </c>
      <c r="E940" s="133">
        <f t="shared" si="13"/>
        <v>2016</v>
      </c>
      <c r="F940" s="129" t="s">
        <v>2344</v>
      </c>
      <c r="G940" s="134" t="s">
        <v>124</v>
      </c>
      <c r="H940" s="130" t="s">
        <v>2396</v>
      </c>
      <c r="I940" s="140" t="s">
        <v>695</v>
      </c>
      <c r="J940" s="138">
        <f>'11'!D1044</f>
        <v>0</v>
      </c>
      <c r="K940" s="141">
        <f>+'15'!D18</f>
        <v>0</v>
      </c>
      <c r="L940" s="176" t="str">
        <f>'15'!$B$6</f>
        <v>15 VANTAGENS REMUNERATÓRIAS</v>
      </c>
    </row>
    <row r="941" spans="3:12" ht="15">
      <c r="C941" s="133" t="s">
        <v>124</v>
      </c>
      <c r="D941" s="129" t="s">
        <v>2324</v>
      </c>
      <c r="E941" s="133">
        <f t="shared" si="13"/>
        <v>2016</v>
      </c>
      <c r="F941" s="129" t="s">
        <v>2345</v>
      </c>
      <c r="G941" s="134" t="s">
        <v>124</v>
      </c>
      <c r="H941" s="130" t="s">
        <v>2397</v>
      </c>
      <c r="I941" s="140" t="s">
        <v>695</v>
      </c>
      <c r="J941" s="138">
        <f>'11'!D1045</f>
        <v>0</v>
      </c>
      <c r="K941" s="141">
        <f>+'15'!D19</f>
        <v>0</v>
      </c>
      <c r="L941" s="176" t="str">
        <f>'15'!$B$6</f>
        <v>15 VANTAGENS REMUNERATÓRIAS</v>
      </c>
    </row>
    <row r="942" spans="3:12" ht="15">
      <c r="C942" s="133" t="s">
        <v>124</v>
      </c>
      <c r="D942" s="129" t="s">
        <v>2324</v>
      </c>
      <c r="E942" s="133">
        <f t="shared" si="13"/>
        <v>2016</v>
      </c>
      <c r="F942" s="129" t="s">
        <v>2346</v>
      </c>
      <c r="G942" s="134" t="s">
        <v>124</v>
      </c>
      <c r="H942" s="130" t="s">
        <v>2398</v>
      </c>
      <c r="I942" s="140" t="s">
        <v>695</v>
      </c>
      <c r="J942" s="138">
        <f>'11'!D1046</f>
        <v>0</v>
      </c>
      <c r="K942" s="141">
        <f>+'15'!D20</f>
        <v>0</v>
      </c>
      <c r="L942" s="176" t="str">
        <f>'15'!$B$6</f>
        <v>15 VANTAGENS REMUNERATÓRIAS</v>
      </c>
    </row>
    <row r="943" spans="3:12" ht="15">
      <c r="C943" s="133" t="s">
        <v>124</v>
      </c>
      <c r="D943" s="129" t="s">
        <v>2324</v>
      </c>
      <c r="E943" s="133">
        <f t="shared" si="13"/>
        <v>2016</v>
      </c>
      <c r="F943" s="129" t="s">
        <v>2347</v>
      </c>
      <c r="G943" s="134" t="s">
        <v>124</v>
      </c>
      <c r="H943" s="130" t="s">
        <v>2399</v>
      </c>
      <c r="I943" s="140" t="s">
        <v>695</v>
      </c>
      <c r="J943" s="138">
        <f>'11'!D1047</f>
        <v>0</v>
      </c>
      <c r="K943" s="141">
        <f>+'15'!D21</f>
        <v>0</v>
      </c>
      <c r="L943" s="176" t="str">
        <f>'15'!$B$6</f>
        <v>15 VANTAGENS REMUNERATÓRIAS</v>
      </c>
    </row>
    <row r="944" spans="3:12" ht="15">
      <c r="C944" s="133" t="s">
        <v>124</v>
      </c>
      <c r="D944" s="129" t="s">
        <v>2324</v>
      </c>
      <c r="E944" s="133">
        <f t="shared" si="13"/>
        <v>2016</v>
      </c>
      <c r="F944" s="129" t="s">
        <v>2348</v>
      </c>
      <c r="G944" s="134" t="s">
        <v>124</v>
      </c>
      <c r="H944" s="130" t="s">
        <v>2400</v>
      </c>
      <c r="I944" s="140" t="s">
        <v>695</v>
      </c>
      <c r="J944" s="138">
        <f>'11'!D1048</f>
        <v>0</v>
      </c>
      <c r="K944" s="141">
        <f>+'15'!D22</f>
        <v>0</v>
      </c>
      <c r="L944" s="176" t="str">
        <f>'15'!$B$6</f>
        <v>15 VANTAGENS REMUNERATÓRIAS</v>
      </c>
    </row>
    <row r="945" spans="3:12" ht="15">
      <c r="C945" s="133" t="s">
        <v>124</v>
      </c>
      <c r="D945" s="129" t="s">
        <v>2324</v>
      </c>
      <c r="E945" s="133">
        <f t="shared" si="13"/>
        <v>2016</v>
      </c>
      <c r="F945" s="129" t="s">
        <v>2349</v>
      </c>
      <c r="G945" s="134" t="s">
        <v>124</v>
      </c>
      <c r="H945" s="130" t="s">
        <v>2401</v>
      </c>
      <c r="I945" s="140" t="s">
        <v>695</v>
      </c>
      <c r="J945" s="138">
        <f>'11'!D1049</f>
        <v>0</v>
      </c>
      <c r="K945" s="141">
        <f>+'15'!D23</f>
        <v>0</v>
      </c>
      <c r="L945" s="176" t="str">
        <f>'15'!$B$6</f>
        <v>15 VANTAGENS REMUNERATÓRIAS</v>
      </c>
    </row>
    <row r="946" spans="3:12" ht="15">
      <c r="C946" s="133" t="s">
        <v>124</v>
      </c>
      <c r="D946" s="129" t="s">
        <v>2324</v>
      </c>
      <c r="E946" s="133">
        <f t="shared" si="13"/>
        <v>2016</v>
      </c>
      <c r="F946" s="129" t="s">
        <v>2350</v>
      </c>
      <c r="G946" s="134" t="s">
        <v>124</v>
      </c>
      <c r="H946" s="130" t="s">
        <v>2402</v>
      </c>
      <c r="I946" s="140" t="s">
        <v>695</v>
      </c>
      <c r="J946" s="138">
        <f>'11'!D1050</f>
        <v>0</v>
      </c>
      <c r="K946" s="141">
        <f>+'15'!D24</f>
        <v>0</v>
      </c>
      <c r="L946" s="176" t="str">
        <f>'15'!$B$6</f>
        <v>15 VANTAGENS REMUNERATÓRIAS</v>
      </c>
    </row>
    <row r="947" spans="3:12" ht="15">
      <c r="C947" s="133" t="s">
        <v>124</v>
      </c>
      <c r="D947" s="129" t="s">
        <v>2324</v>
      </c>
      <c r="E947" s="133">
        <f t="shared" si="13"/>
        <v>2016</v>
      </c>
      <c r="F947" s="129" t="s">
        <v>2351</v>
      </c>
      <c r="G947" s="134" t="s">
        <v>124</v>
      </c>
      <c r="H947" s="130" t="s">
        <v>2403</v>
      </c>
      <c r="I947" s="140" t="s">
        <v>695</v>
      </c>
      <c r="J947" s="138">
        <f>'11'!D1051</f>
        <v>0</v>
      </c>
      <c r="K947" s="141">
        <f>+'15'!H12</f>
        <v>0</v>
      </c>
      <c r="L947" s="176" t="str">
        <f>'15'!$B$6</f>
        <v>15 VANTAGENS REMUNERATÓRIAS</v>
      </c>
    </row>
    <row r="948" spans="3:12" ht="15">
      <c r="C948" s="133" t="s">
        <v>124</v>
      </c>
      <c r="D948" s="129" t="s">
        <v>2324</v>
      </c>
      <c r="E948" s="133">
        <f t="shared" si="13"/>
        <v>2016</v>
      </c>
      <c r="F948" s="129" t="s">
        <v>2352</v>
      </c>
      <c r="G948" s="134" t="s">
        <v>124</v>
      </c>
      <c r="H948" s="130" t="s">
        <v>2404</v>
      </c>
      <c r="I948" s="140" t="s">
        <v>695</v>
      </c>
      <c r="J948" s="138">
        <f>'11'!D1052</f>
        <v>0</v>
      </c>
      <c r="K948" s="141">
        <f>+'15'!H13</f>
        <v>0</v>
      </c>
      <c r="L948" s="176" t="str">
        <f>'15'!$B$6</f>
        <v>15 VANTAGENS REMUNERATÓRIAS</v>
      </c>
    </row>
    <row r="949" spans="3:12" ht="15">
      <c r="C949" s="133" t="s">
        <v>124</v>
      </c>
      <c r="D949" s="129" t="s">
        <v>2324</v>
      </c>
      <c r="E949" s="133">
        <f t="shared" si="13"/>
        <v>2016</v>
      </c>
      <c r="F949" s="129" t="s">
        <v>2353</v>
      </c>
      <c r="G949" s="134" t="s">
        <v>124</v>
      </c>
      <c r="H949" s="130" t="s">
        <v>2405</v>
      </c>
      <c r="I949" s="140" t="s">
        <v>695</v>
      </c>
      <c r="J949" s="138">
        <f>'11'!D1053</f>
        <v>0</v>
      </c>
      <c r="K949" s="141">
        <f>+'15'!H14</f>
        <v>0</v>
      </c>
      <c r="L949" s="176" t="str">
        <f>'15'!$B$6</f>
        <v>15 VANTAGENS REMUNERATÓRIAS</v>
      </c>
    </row>
    <row r="950" spans="3:12" ht="15">
      <c r="C950" s="133" t="s">
        <v>124</v>
      </c>
      <c r="D950" s="129" t="s">
        <v>2324</v>
      </c>
      <c r="E950" s="133">
        <f t="shared" si="13"/>
        <v>2016</v>
      </c>
      <c r="F950" s="129" t="s">
        <v>2354</v>
      </c>
      <c r="G950" s="134" t="s">
        <v>124</v>
      </c>
      <c r="H950" s="130" t="s">
        <v>2406</v>
      </c>
      <c r="I950" s="140" t="s">
        <v>695</v>
      </c>
      <c r="J950" s="138">
        <f>'11'!D1054</f>
        <v>0</v>
      </c>
      <c r="K950" s="141">
        <f>+'15'!H15</f>
        <v>0</v>
      </c>
      <c r="L950" s="176" t="str">
        <f>'15'!$B$6</f>
        <v>15 VANTAGENS REMUNERATÓRIAS</v>
      </c>
    </row>
    <row r="951" spans="3:12" ht="15">
      <c r="C951" s="133" t="s">
        <v>124</v>
      </c>
      <c r="D951" s="129" t="s">
        <v>2324</v>
      </c>
      <c r="E951" s="133">
        <f t="shared" si="13"/>
        <v>2016</v>
      </c>
      <c r="F951" s="129" t="s">
        <v>2355</v>
      </c>
      <c r="G951" s="134" t="s">
        <v>124</v>
      </c>
      <c r="H951" s="130" t="s">
        <v>2407</v>
      </c>
      <c r="I951" s="140" t="s">
        <v>695</v>
      </c>
      <c r="J951" s="138">
        <f>'11'!D1055</f>
        <v>0</v>
      </c>
      <c r="K951" s="141">
        <f>+'15'!H16</f>
        <v>0</v>
      </c>
      <c r="L951" s="176" t="str">
        <f>'15'!$B$6</f>
        <v>15 VANTAGENS REMUNERATÓRIAS</v>
      </c>
    </row>
    <row r="952" spans="3:12" ht="15">
      <c r="C952" s="133" t="s">
        <v>124</v>
      </c>
      <c r="D952" s="129" t="s">
        <v>2324</v>
      </c>
      <c r="E952" s="133">
        <f t="shared" si="13"/>
        <v>2016</v>
      </c>
      <c r="F952" s="129" t="s">
        <v>2356</v>
      </c>
      <c r="G952" s="134" t="s">
        <v>124</v>
      </c>
      <c r="H952" s="130" t="s">
        <v>2408</v>
      </c>
      <c r="I952" s="140" t="s">
        <v>695</v>
      </c>
      <c r="J952" s="138">
        <f>'11'!D1056</f>
        <v>0</v>
      </c>
      <c r="K952" s="141">
        <f>+'15'!H17</f>
        <v>0</v>
      </c>
      <c r="L952" s="176" t="str">
        <f>'15'!$B$6</f>
        <v>15 VANTAGENS REMUNERATÓRIAS</v>
      </c>
    </row>
    <row r="953" spans="3:12" ht="15">
      <c r="C953" s="133" t="s">
        <v>124</v>
      </c>
      <c r="D953" s="129" t="s">
        <v>2324</v>
      </c>
      <c r="E953" s="133">
        <f t="shared" si="13"/>
        <v>2016</v>
      </c>
      <c r="F953" s="129" t="s">
        <v>2357</v>
      </c>
      <c r="G953" s="134" t="s">
        <v>124</v>
      </c>
      <c r="H953" s="130" t="s">
        <v>2409</v>
      </c>
      <c r="I953" s="140" t="s">
        <v>695</v>
      </c>
      <c r="J953" s="138">
        <f>'11'!D1057</f>
        <v>0</v>
      </c>
      <c r="K953" s="141">
        <f>+'15'!H18</f>
        <v>0</v>
      </c>
      <c r="L953" s="176" t="str">
        <f>'15'!$B$6</f>
        <v>15 VANTAGENS REMUNERATÓRIAS</v>
      </c>
    </row>
    <row r="954" spans="3:12" ht="15">
      <c r="C954" s="133" t="s">
        <v>124</v>
      </c>
      <c r="D954" s="129" t="s">
        <v>2324</v>
      </c>
      <c r="E954" s="133">
        <f t="shared" si="13"/>
        <v>2016</v>
      </c>
      <c r="F954" s="129" t="s">
        <v>2358</v>
      </c>
      <c r="G954" s="134" t="s">
        <v>124</v>
      </c>
      <c r="H954" s="130" t="s">
        <v>2410</v>
      </c>
      <c r="I954" s="140" t="s">
        <v>695</v>
      </c>
      <c r="J954" s="138">
        <f>'11'!D1058</f>
        <v>0</v>
      </c>
      <c r="K954" s="141">
        <f>+'15'!H19</f>
        <v>0</v>
      </c>
      <c r="L954" s="176" t="str">
        <f>'15'!$B$6</f>
        <v>15 VANTAGENS REMUNERATÓRIAS</v>
      </c>
    </row>
    <row r="955" spans="3:12" ht="15">
      <c r="C955" s="133" t="s">
        <v>124</v>
      </c>
      <c r="D955" s="129" t="s">
        <v>2324</v>
      </c>
      <c r="E955" s="133">
        <f t="shared" si="13"/>
        <v>2016</v>
      </c>
      <c r="F955" s="129" t="s">
        <v>2359</v>
      </c>
      <c r="G955" s="134" t="s">
        <v>124</v>
      </c>
      <c r="H955" s="130" t="s">
        <v>2411</v>
      </c>
      <c r="I955" s="140" t="s">
        <v>695</v>
      </c>
      <c r="J955" s="138">
        <f>'11'!D1059</f>
        <v>0</v>
      </c>
      <c r="K955" s="141">
        <f>+'15'!H20</f>
        <v>0</v>
      </c>
      <c r="L955" s="176" t="str">
        <f>'15'!$B$6</f>
        <v>15 VANTAGENS REMUNERATÓRIAS</v>
      </c>
    </row>
    <row r="956" spans="3:12" ht="15">
      <c r="C956" s="133" t="s">
        <v>124</v>
      </c>
      <c r="D956" s="129" t="s">
        <v>2324</v>
      </c>
      <c r="E956" s="133">
        <f t="shared" si="13"/>
        <v>2016</v>
      </c>
      <c r="F956" s="129" t="s">
        <v>2360</v>
      </c>
      <c r="G956" s="134" t="s">
        <v>124</v>
      </c>
      <c r="H956" s="130" t="s">
        <v>2412</v>
      </c>
      <c r="I956" s="140" t="s">
        <v>695</v>
      </c>
      <c r="J956" s="138">
        <f>'11'!D1060</f>
        <v>0</v>
      </c>
      <c r="K956" s="141">
        <f>+'15'!H21</f>
        <v>0</v>
      </c>
      <c r="L956" s="176" t="str">
        <f>'15'!$B$6</f>
        <v>15 VANTAGENS REMUNERATÓRIAS</v>
      </c>
    </row>
    <row r="957" spans="3:12" ht="15">
      <c r="C957" s="133" t="s">
        <v>124</v>
      </c>
      <c r="D957" s="129" t="s">
        <v>2324</v>
      </c>
      <c r="E957" s="133">
        <f t="shared" si="13"/>
        <v>2016</v>
      </c>
      <c r="F957" s="129" t="s">
        <v>2361</v>
      </c>
      <c r="G957" s="134" t="s">
        <v>124</v>
      </c>
      <c r="H957" s="130" t="s">
        <v>2413</v>
      </c>
      <c r="I957" s="140" t="s">
        <v>695</v>
      </c>
      <c r="J957" s="138">
        <f>'11'!D1061</f>
        <v>0</v>
      </c>
      <c r="K957" s="141">
        <f>+'15'!H22</f>
        <v>0</v>
      </c>
      <c r="L957" s="176" t="str">
        <f>'15'!$B$6</f>
        <v>15 VANTAGENS REMUNERATÓRIAS</v>
      </c>
    </row>
    <row r="958" spans="3:12" ht="15">
      <c r="C958" s="133" t="s">
        <v>124</v>
      </c>
      <c r="D958" s="129" t="s">
        <v>2324</v>
      </c>
      <c r="E958" s="133">
        <f t="shared" si="13"/>
        <v>2016</v>
      </c>
      <c r="F958" s="129" t="s">
        <v>2362</v>
      </c>
      <c r="G958" s="134" t="s">
        <v>124</v>
      </c>
      <c r="H958" s="130" t="s">
        <v>2414</v>
      </c>
      <c r="I958" s="140" t="s">
        <v>695</v>
      </c>
      <c r="J958" s="138">
        <f>'11'!D1062</f>
        <v>0</v>
      </c>
      <c r="K958" s="141">
        <f>+'15'!H23</f>
        <v>0</v>
      </c>
      <c r="L958" s="176" t="str">
        <f>'15'!$B$6</f>
        <v>15 VANTAGENS REMUNERATÓRIAS</v>
      </c>
    </row>
    <row r="959" spans="3:12" ht="15">
      <c r="C959" s="133" t="s">
        <v>124</v>
      </c>
      <c r="D959" s="129" t="s">
        <v>2324</v>
      </c>
      <c r="E959" s="133">
        <f t="shared" si="13"/>
        <v>2016</v>
      </c>
      <c r="F959" s="129" t="s">
        <v>2363</v>
      </c>
      <c r="G959" s="134" t="s">
        <v>124</v>
      </c>
      <c r="H959" s="130" t="s">
        <v>2415</v>
      </c>
      <c r="I959" s="140" t="s">
        <v>695</v>
      </c>
      <c r="J959" s="138">
        <f>'11'!D1063</f>
        <v>0</v>
      </c>
      <c r="K959" s="141">
        <f>+'15'!H24</f>
        <v>0</v>
      </c>
      <c r="L959" s="176" t="str">
        <f>'15'!$B$6</f>
        <v>15 VANTAGENS REMUNERATÓRIAS</v>
      </c>
    </row>
    <row r="960" spans="3:12" ht="15">
      <c r="C960" s="133" t="s">
        <v>124</v>
      </c>
      <c r="D960" s="129" t="s">
        <v>2324</v>
      </c>
      <c r="E960" s="133">
        <f t="shared" si="13"/>
        <v>2016</v>
      </c>
      <c r="F960" s="129" t="s">
        <v>2364</v>
      </c>
      <c r="G960" s="134" t="s">
        <v>124</v>
      </c>
      <c r="H960" s="130" t="s">
        <v>2416</v>
      </c>
      <c r="I960" s="140" t="s">
        <v>695</v>
      </c>
      <c r="J960" s="138">
        <f>'11'!D1064</f>
        <v>0</v>
      </c>
      <c r="K960" s="141">
        <f>+'15'!I12</f>
        <v>0</v>
      </c>
      <c r="L960" s="176" t="str">
        <f>'15'!$B$6</f>
        <v>15 VANTAGENS REMUNERATÓRIAS</v>
      </c>
    </row>
    <row r="961" spans="3:12" ht="15">
      <c r="C961" s="133" t="s">
        <v>124</v>
      </c>
      <c r="D961" s="129" t="s">
        <v>2324</v>
      </c>
      <c r="E961" s="133">
        <f t="shared" si="13"/>
        <v>2016</v>
      </c>
      <c r="F961" s="129" t="s">
        <v>2365</v>
      </c>
      <c r="G961" s="134" t="s">
        <v>124</v>
      </c>
      <c r="H961" s="130" t="s">
        <v>2417</v>
      </c>
      <c r="I961" s="140" t="s">
        <v>695</v>
      </c>
      <c r="J961" s="138">
        <f>'11'!D1065</f>
        <v>0</v>
      </c>
      <c r="K961" s="141">
        <f>+'15'!I13</f>
        <v>0</v>
      </c>
      <c r="L961" s="176" t="str">
        <f>'15'!$B$6</f>
        <v>15 VANTAGENS REMUNERATÓRIAS</v>
      </c>
    </row>
    <row r="962" spans="3:12" ht="15">
      <c r="C962" s="133" t="s">
        <v>124</v>
      </c>
      <c r="D962" s="129" t="s">
        <v>2324</v>
      </c>
      <c r="E962" s="133">
        <f t="shared" si="13"/>
        <v>2016</v>
      </c>
      <c r="F962" s="129" t="s">
        <v>2366</v>
      </c>
      <c r="G962" s="134" t="s">
        <v>124</v>
      </c>
      <c r="H962" s="130" t="s">
        <v>2418</v>
      </c>
      <c r="I962" s="140" t="s">
        <v>695</v>
      </c>
      <c r="J962" s="138">
        <f>'11'!D1066</f>
        <v>0</v>
      </c>
      <c r="K962" s="141">
        <f>+'15'!I14</f>
        <v>0</v>
      </c>
      <c r="L962" s="176" t="str">
        <f>'15'!$B$6</f>
        <v>15 VANTAGENS REMUNERATÓRIAS</v>
      </c>
    </row>
    <row r="963" spans="3:12" ht="15">
      <c r="C963" s="133" t="s">
        <v>124</v>
      </c>
      <c r="D963" s="129" t="s">
        <v>2324</v>
      </c>
      <c r="E963" s="133">
        <f t="shared" si="13"/>
        <v>2016</v>
      </c>
      <c r="F963" s="129" t="s">
        <v>2367</v>
      </c>
      <c r="G963" s="134" t="s">
        <v>124</v>
      </c>
      <c r="H963" s="130" t="s">
        <v>2419</v>
      </c>
      <c r="I963" s="140" t="s">
        <v>695</v>
      </c>
      <c r="J963" s="138">
        <f>'11'!D1067</f>
        <v>0</v>
      </c>
      <c r="K963" s="141">
        <f>+'15'!I15</f>
        <v>0</v>
      </c>
      <c r="L963" s="176" t="str">
        <f>'15'!$B$6</f>
        <v>15 VANTAGENS REMUNERATÓRIAS</v>
      </c>
    </row>
    <row r="964" spans="3:12" ht="15">
      <c r="C964" s="133" t="s">
        <v>124</v>
      </c>
      <c r="D964" s="129" t="s">
        <v>2324</v>
      </c>
      <c r="E964" s="133">
        <f t="shared" si="13"/>
        <v>2016</v>
      </c>
      <c r="F964" s="129" t="s">
        <v>2368</v>
      </c>
      <c r="G964" s="134" t="s">
        <v>124</v>
      </c>
      <c r="H964" s="130" t="s">
        <v>2420</v>
      </c>
      <c r="I964" s="140" t="s">
        <v>695</v>
      </c>
      <c r="J964" s="138">
        <f>'11'!D1068</f>
        <v>0</v>
      </c>
      <c r="K964" s="141">
        <f>+'15'!I16</f>
        <v>0</v>
      </c>
      <c r="L964" s="176" t="str">
        <f>'15'!$B$6</f>
        <v>15 VANTAGENS REMUNERATÓRIAS</v>
      </c>
    </row>
    <row r="965" spans="3:12" ht="15">
      <c r="C965" s="133" t="s">
        <v>124</v>
      </c>
      <c r="D965" s="129" t="s">
        <v>2324</v>
      </c>
      <c r="E965" s="133">
        <f t="shared" si="13"/>
        <v>2016</v>
      </c>
      <c r="F965" s="129" t="s">
        <v>2369</v>
      </c>
      <c r="G965" s="134" t="s">
        <v>124</v>
      </c>
      <c r="H965" s="130" t="s">
        <v>2421</v>
      </c>
      <c r="I965" s="140" t="s">
        <v>695</v>
      </c>
      <c r="J965" s="138">
        <f>'11'!D1069</f>
        <v>0</v>
      </c>
      <c r="K965" s="141">
        <f>+'15'!I17</f>
        <v>0</v>
      </c>
      <c r="L965" s="176" t="str">
        <f>'15'!$B$6</f>
        <v>15 VANTAGENS REMUNERATÓRIAS</v>
      </c>
    </row>
    <row r="966" spans="3:12" ht="15">
      <c r="C966" s="133" t="s">
        <v>124</v>
      </c>
      <c r="D966" s="129" t="s">
        <v>2324</v>
      </c>
      <c r="E966" s="133">
        <f aca="true" t="shared" si="14" ref="E966:E972">E965</f>
        <v>2016</v>
      </c>
      <c r="F966" s="129" t="s">
        <v>2370</v>
      </c>
      <c r="G966" s="134" t="s">
        <v>124</v>
      </c>
      <c r="H966" s="130" t="s">
        <v>2422</v>
      </c>
      <c r="I966" s="140" t="s">
        <v>695</v>
      </c>
      <c r="J966" s="138">
        <f>'11'!D1070</f>
        <v>0</v>
      </c>
      <c r="K966" s="141">
        <f>+'15'!I18</f>
        <v>0</v>
      </c>
      <c r="L966" s="176" t="str">
        <f>'15'!$B$6</f>
        <v>15 VANTAGENS REMUNERATÓRIAS</v>
      </c>
    </row>
    <row r="967" spans="3:12" ht="15">
      <c r="C967" s="133" t="s">
        <v>124</v>
      </c>
      <c r="D967" s="129" t="s">
        <v>2324</v>
      </c>
      <c r="E967" s="133">
        <f t="shared" si="14"/>
        <v>2016</v>
      </c>
      <c r="F967" s="129" t="s">
        <v>2371</v>
      </c>
      <c r="G967" s="134" t="s">
        <v>124</v>
      </c>
      <c r="H967" s="130" t="s">
        <v>2423</v>
      </c>
      <c r="I967" s="140" t="s">
        <v>695</v>
      </c>
      <c r="J967" s="138">
        <f>'11'!D1071</f>
        <v>0</v>
      </c>
      <c r="K967" s="141">
        <f>+'15'!I19</f>
        <v>0</v>
      </c>
      <c r="L967" s="176" t="str">
        <f>'15'!$B$6</f>
        <v>15 VANTAGENS REMUNERATÓRIAS</v>
      </c>
    </row>
    <row r="968" spans="3:12" ht="15">
      <c r="C968" s="133" t="s">
        <v>124</v>
      </c>
      <c r="D968" s="129" t="s">
        <v>2324</v>
      </c>
      <c r="E968" s="133">
        <f t="shared" si="14"/>
        <v>2016</v>
      </c>
      <c r="F968" s="129" t="s">
        <v>2372</v>
      </c>
      <c r="G968" s="134" t="s">
        <v>124</v>
      </c>
      <c r="H968" s="130" t="s">
        <v>2424</v>
      </c>
      <c r="I968" s="140" t="s">
        <v>695</v>
      </c>
      <c r="J968" s="138">
        <f>'11'!D1072</f>
        <v>0</v>
      </c>
      <c r="K968" s="141">
        <f>+'15'!I20</f>
        <v>0</v>
      </c>
      <c r="L968" s="176" t="str">
        <f>'15'!$B$6</f>
        <v>15 VANTAGENS REMUNERATÓRIAS</v>
      </c>
    </row>
    <row r="969" spans="3:12" ht="15">
      <c r="C969" s="133" t="s">
        <v>124</v>
      </c>
      <c r="D969" s="129" t="s">
        <v>2324</v>
      </c>
      <c r="E969" s="133">
        <f t="shared" si="14"/>
        <v>2016</v>
      </c>
      <c r="F969" s="129" t="s">
        <v>2373</v>
      </c>
      <c r="G969" s="134" t="s">
        <v>124</v>
      </c>
      <c r="H969" s="130" t="s">
        <v>2425</v>
      </c>
      <c r="I969" s="140" t="s">
        <v>695</v>
      </c>
      <c r="J969" s="138">
        <f>'11'!D1073</f>
        <v>0</v>
      </c>
      <c r="K969" s="141">
        <f>+'15'!I21</f>
        <v>0</v>
      </c>
      <c r="L969" s="176" t="str">
        <f>'15'!$B$6</f>
        <v>15 VANTAGENS REMUNERATÓRIAS</v>
      </c>
    </row>
    <row r="970" spans="3:12" ht="15">
      <c r="C970" s="133" t="s">
        <v>124</v>
      </c>
      <c r="D970" s="129" t="s">
        <v>2324</v>
      </c>
      <c r="E970" s="133">
        <f t="shared" si="14"/>
        <v>2016</v>
      </c>
      <c r="F970" s="129" t="s">
        <v>2374</v>
      </c>
      <c r="G970" s="134" t="s">
        <v>124</v>
      </c>
      <c r="H970" s="130" t="s">
        <v>2426</v>
      </c>
      <c r="I970" s="140" t="s">
        <v>695</v>
      </c>
      <c r="J970" s="138">
        <f>'11'!D1074</f>
        <v>0</v>
      </c>
      <c r="K970" s="141">
        <f>+'15'!I22</f>
        <v>0</v>
      </c>
      <c r="L970" s="176" t="str">
        <f>'15'!$B$6</f>
        <v>15 VANTAGENS REMUNERATÓRIAS</v>
      </c>
    </row>
    <row r="971" spans="3:12" ht="15">
      <c r="C971" s="133" t="s">
        <v>124</v>
      </c>
      <c r="D971" s="129" t="s">
        <v>2324</v>
      </c>
      <c r="E971" s="133">
        <f t="shared" si="14"/>
        <v>2016</v>
      </c>
      <c r="F971" s="129" t="s">
        <v>2375</v>
      </c>
      <c r="G971" s="134" t="s">
        <v>124</v>
      </c>
      <c r="H971" s="130" t="s">
        <v>2427</v>
      </c>
      <c r="I971" s="140" t="s">
        <v>695</v>
      </c>
      <c r="J971" s="138">
        <f>'11'!D1075</f>
        <v>0</v>
      </c>
      <c r="K971" s="141">
        <f>+'15'!I23</f>
        <v>0</v>
      </c>
      <c r="L971" s="176" t="str">
        <f>'15'!$B$6</f>
        <v>15 VANTAGENS REMUNERATÓRIAS</v>
      </c>
    </row>
    <row r="972" spans="3:12" ht="15">
      <c r="C972" s="133" t="s">
        <v>124</v>
      </c>
      <c r="D972" s="129" t="s">
        <v>2324</v>
      </c>
      <c r="E972" s="133">
        <f t="shared" si="14"/>
        <v>2016</v>
      </c>
      <c r="F972" s="129" t="s">
        <v>2376</v>
      </c>
      <c r="G972" s="134" t="s">
        <v>124</v>
      </c>
      <c r="H972" s="130" t="s">
        <v>2428</v>
      </c>
      <c r="I972" s="140" t="s">
        <v>695</v>
      </c>
      <c r="J972" s="138">
        <f>'11'!D1076</f>
        <v>0</v>
      </c>
      <c r="K972" s="141">
        <f>+'15'!I24</f>
        <v>0</v>
      </c>
      <c r="L972" s="176" t="str">
        <f>'15'!$B$6</f>
        <v>15 VANTAGENS REMUNERATÓRIAS</v>
      </c>
    </row>
    <row r="973" spans="5:9" ht="15">
      <c r="E973" s="133"/>
      <c r="F973" s="128"/>
      <c r="I973" s="162"/>
    </row>
    <row r="974" spans="5:9" ht="15">
      <c r="E974" s="133"/>
      <c r="F974" s="128"/>
      <c r="I974" s="162"/>
    </row>
    <row r="975" spans="5:9" ht="15">
      <c r="E975" s="133"/>
      <c r="F975" s="128"/>
      <c r="I975" s="162"/>
    </row>
    <row r="976" spans="5:9" ht="15">
      <c r="E976" s="133"/>
      <c r="F976" s="128"/>
      <c r="I976" s="162"/>
    </row>
    <row r="977" spans="5:9" ht="15">
      <c r="E977" s="133"/>
      <c r="F977" s="128"/>
      <c r="I977" s="162"/>
    </row>
    <row r="978" spans="5:9" ht="15">
      <c r="E978" s="133"/>
      <c r="F978" s="128"/>
      <c r="I978" s="162"/>
    </row>
    <row r="979" spans="5:9" ht="15">
      <c r="E979" s="133"/>
      <c r="F979" s="128"/>
      <c r="I979" s="162"/>
    </row>
    <row r="980" spans="5:9" ht="15">
      <c r="E980" s="133"/>
      <c r="F980" s="128"/>
      <c r="I980" s="162"/>
    </row>
    <row r="981" spans="5:9" ht="15">
      <c r="E981" s="133"/>
      <c r="F981" s="128"/>
      <c r="I981" s="162"/>
    </row>
    <row r="982" spans="5:9" ht="15">
      <c r="E982" s="133"/>
      <c r="F982" s="128"/>
      <c r="I982" s="162"/>
    </row>
    <row r="983" spans="5:9" ht="15">
      <c r="E983" s="133"/>
      <c r="F983" s="128"/>
      <c r="I983" s="162"/>
    </row>
    <row r="984" spans="5:9" ht="15">
      <c r="E984" s="133"/>
      <c r="F984" s="128"/>
      <c r="I984" s="162"/>
    </row>
    <row r="985" spans="5:9" ht="15">
      <c r="E985" s="133"/>
      <c r="F985" s="128"/>
      <c r="I985" s="162"/>
    </row>
    <row r="986" spans="5:6" ht="15">
      <c r="E986" s="133"/>
      <c r="F986" s="128"/>
    </row>
    <row r="987" spans="5:6" ht="15">
      <c r="E987" s="133"/>
      <c r="F987" s="128"/>
    </row>
    <row r="988" spans="5:8" ht="15">
      <c r="E988" s="133"/>
      <c r="F988" s="128"/>
      <c r="H988" s="134"/>
    </row>
    <row r="989" spans="5:9" ht="15">
      <c r="E989" s="133"/>
      <c r="F989" s="128"/>
      <c r="I989" s="163"/>
    </row>
    <row r="990" spans="5:9" ht="15">
      <c r="E990" s="133"/>
      <c r="F990" s="128"/>
      <c r="I990" s="163"/>
    </row>
    <row r="991" spans="5:9" ht="15">
      <c r="E991" s="133"/>
      <c r="F991" s="128"/>
      <c r="I991" s="163"/>
    </row>
    <row r="992" spans="5:9" ht="15">
      <c r="E992" s="133"/>
      <c r="F992" s="128"/>
      <c r="I992" s="163"/>
    </row>
    <row r="993" spans="5:9" ht="15">
      <c r="E993" s="133"/>
      <c r="F993" s="128"/>
      <c r="I993" s="163"/>
    </row>
    <row r="994" spans="5:9" ht="15">
      <c r="E994" s="133"/>
      <c r="F994" s="128"/>
      <c r="I994" s="163"/>
    </row>
    <row r="995" spans="5:9" ht="15">
      <c r="E995" s="133"/>
      <c r="F995" s="128"/>
      <c r="I995" s="163"/>
    </row>
    <row r="996" spans="5:9" ht="15">
      <c r="E996" s="133"/>
      <c r="F996" s="128"/>
      <c r="I996" s="163"/>
    </row>
    <row r="997" spans="5:9" ht="15">
      <c r="E997" s="133"/>
      <c r="F997" s="128"/>
      <c r="I997" s="163"/>
    </row>
    <row r="998" spans="5:9" ht="15">
      <c r="E998" s="133"/>
      <c r="F998" s="128"/>
      <c r="I998" s="163"/>
    </row>
    <row r="999" spans="5:9" ht="15">
      <c r="E999" s="133"/>
      <c r="F999" s="128"/>
      <c r="I999" s="163"/>
    </row>
    <row r="1000" spans="5:9" ht="15">
      <c r="E1000" s="133"/>
      <c r="F1000" s="128"/>
      <c r="I1000" s="163"/>
    </row>
    <row r="1001" spans="5:9" ht="15">
      <c r="E1001" s="133"/>
      <c r="F1001" s="128"/>
      <c r="I1001" s="163"/>
    </row>
    <row r="1002" spans="5:9" ht="15">
      <c r="E1002" s="133"/>
      <c r="F1002" s="128"/>
      <c r="I1002" s="164"/>
    </row>
    <row r="1003" spans="5:9" ht="15">
      <c r="E1003" s="133"/>
      <c r="F1003" s="128"/>
      <c r="I1003" s="163"/>
    </row>
    <row r="1004" spans="5:9" ht="15">
      <c r="E1004" s="133"/>
      <c r="F1004" s="128"/>
      <c r="I1004" s="163"/>
    </row>
    <row r="1005" spans="5:9" ht="15">
      <c r="E1005" s="133"/>
      <c r="F1005" s="128"/>
      <c r="I1005" s="163"/>
    </row>
    <row r="1006" spans="5:9" ht="15">
      <c r="E1006" s="133"/>
      <c r="F1006" s="128"/>
      <c r="I1006" s="163"/>
    </row>
    <row r="1007" spans="5:9" ht="15">
      <c r="E1007" s="133"/>
      <c r="F1007" s="128"/>
      <c r="I1007" s="163"/>
    </row>
    <row r="1008" spans="5:9" ht="15">
      <c r="E1008" s="133"/>
      <c r="F1008" s="128"/>
      <c r="I1008" s="163"/>
    </row>
    <row r="1009" spans="5:9" ht="15">
      <c r="E1009" s="133"/>
      <c r="F1009" s="128"/>
      <c r="I1009" s="163"/>
    </row>
    <row r="1010" spans="5:9" ht="15">
      <c r="E1010" s="133"/>
      <c r="F1010" s="128"/>
      <c r="I1010" s="163"/>
    </row>
    <row r="1011" spans="5:9" ht="15">
      <c r="E1011" s="133"/>
      <c r="F1011" s="128"/>
      <c r="I1011" s="163"/>
    </row>
    <row r="1012" spans="5:9" ht="15">
      <c r="E1012" s="133"/>
      <c r="F1012" s="128"/>
      <c r="I1012" s="163"/>
    </row>
    <row r="1013" spans="5:9" ht="15">
      <c r="E1013" s="133"/>
      <c r="F1013" s="128"/>
      <c r="I1013" s="163"/>
    </row>
    <row r="1014" spans="5:9" ht="15">
      <c r="E1014" s="133"/>
      <c r="F1014" s="128"/>
      <c r="I1014" s="163"/>
    </row>
    <row r="1015" spans="5:9" ht="15">
      <c r="E1015" s="133"/>
      <c r="F1015" s="128"/>
      <c r="I1015" s="163"/>
    </row>
    <row r="1016" spans="5:9" ht="15">
      <c r="E1016" s="133"/>
      <c r="F1016" s="128"/>
      <c r="I1016" s="164"/>
    </row>
    <row r="1017" spans="5:9" ht="15">
      <c r="E1017" s="133"/>
      <c r="F1017" s="128"/>
      <c r="I1017" s="163"/>
    </row>
    <row r="1018" spans="5:9" ht="15">
      <c r="E1018" s="133"/>
      <c r="F1018" s="128"/>
      <c r="I1018" s="163"/>
    </row>
    <row r="1019" spans="5:9" ht="15">
      <c r="E1019" s="133"/>
      <c r="F1019" s="128"/>
      <c r="I1019" s="163"/>
    </row>
    <row r="1020" spans="5:9" ht="15">
      <c r="E1020" s="133"/>
      <c r="F1020" s="128"/>
      <c r="I1020" s="163"/>
    </row>
    <row r="1021" spans="5:9" ht="15">
      <c r="E1021" s="133"/>
      <c r="F1021" s="128"/>
      <c r="I1021" s="163"/>
    </row>
    <row r="1022" spans="5:9" ht="15">
      <c r="E1022" s="133"/>
      <c r="F1022" s="128"/>
      <c r="I1022" s="163"/>
    </row>
    <row r="1023" spans="5:9" ht="15">
      <c r="E1023" s="133"/>
      <c r="F1023" s="128"/>
      <c r="I1023" s="163"/>
    </row>
    <row r="1024" spans="5:9" ht="15">
      <c r="E1024" s="133"/>
      <c r="F1024" s="128"/>
      <c r="I1024" s="163"/>
    </row>
    <row r="1025" spans="5:9" ht="15">
      <c r="E1025" s="133"/>
      <c r="F1025" s="128"/>
      <c r="I1025" s="163"/>
    </row>
    <row r="1026" spans="5:9" ht="15">
      <c r="E1026" s="133"/>
      <c r="F1026" s="128"/>
      <c r="I1026" s="163"/>
    </row>
    <row r="1027" spans="5:9" ht="15">
      <c r="E1027" s="133"/>
      <c r="F1027" s="128"/>
      <c r="I1027" s="163"/>
    </row>
    <row r="1028" spans="5:9" ht="15">
      <c r="E1028" s="133"/>
      <c r="F1028" s="128"/>
      <c r="I1028" s="163"/>
    </row>
    <row r="1029" spans="5:9" ht="15">
      <c r="E1029" s="133"/>
      <c r="F1029" s="128"/>
      <c r="I1029" s="163"/>
    </row>
    <row r="1030" spans="5:9" ht="15">
      <c r="E1030" s="133"/>
      <c r="F1030" s="128"/>
      <c r="I1030" s="164"/>
    </row>
    <row r="1031" spans="5:9" ht="15">
      <c r="E1031" s="133"/>
      <c r="F1031" s="128"/>
      <c r="I1031" s="163"/>
    </row>
    <row r="1032" spans="5:9" ht="15">
      <c r="E1032" s="133"/>
      <c r="F1032" s="128"/>
      <c r="I1032" s="163"/>
    </row>
    <row r="1033" spans="5:9" ht="15">
      <c r="E1033" s="133"/>
      <c r="F1033" s="128"/>
      <c r="I1033" s="163"/>
    </row>
    <row r="1034" spans="5:9" ht="15">
      <c r="E1034" s="133"/>
      <c r="F1034" s="128"/>
      <c r="I1034" s="163"/>
    </row>
    <row r="1035" spans="5:9" ht="15">
      <c r="E1035" s="133"/>
      <c r="F1035" s="128"/>
      <c r="I1035" s="163"/>
    </row>
    <row r="1036" spans="5:9" ht="15">
      <c r="E1036" s="133"/>
      <c r="F1036" s="128"/>
      <c r="I1036" s="163"/>
    </row>
    <row r="1037" spans="5:9" ht="15">
      <c r="E1037" s="133"/>
      <c r="F1037" s="128"/>
      <c r="I1037" s="163"/>
    </row>
    <row r="1038" spans="5:9" ht="15">
      <c r="E1038" s="133"/>
      <c r="F1038" s="128"/>
      <c r="I1038" s="163"/>
    </row>
    <row r="1039" spans="5:9" ht="15">
      <c r="E1039" s="133"/>
      <c r="F1039" s="128"/>
      <c r="I1039" s="163"/>
    </row>
    <row r="1040" spans="5:9" ht="15">
      <c r="E1040" s="133"/>
      <c r="F1040" s="128"/>
      <c r="I1040" s="163"/>
    </row>
    <row r="1041" spans="5:9" ht="15">
      <c r="E1041" s="133"/>
      <c r="F1041" s="128"/>
      <c r="I1041" s="163"/>
    </row>
    <row r="1042" spans="5:9" ht="15">
      <c r="E1042" s="133"/>
      <c r="F1042" s="128"/>
      <c r="I1042" s="163"/>
    </row>
    <row r="1043" spans="5:9" ht="15">
      <c r="E1043" s="133"/>
      <c r="F1043" s="128"/>
      <c r="I1043" s="163"/>
    </row>
    <row r="1044" spans="5:9" ht="15">
      <c r="E1044" s="133"/>
      <c r="F1044" s="128"/>
      <c r="I1044" s="164"/>
    </row>
    <row r="1045" spans="5:9" ht="15">
      <c r="E1045" s="133"/>
      <c r="F1045" s="128"/>
      <c r="I1045" s="163"/>
    </row>
    <row r="1046" spans="5:9" ht="15">
      <c r="E1046" s="133"/>
      <c r="F1046" s="128"/>
      <c r="I1046" s="163"/>
    </row>
    <row r="1047" spans="5:9" ht="15">
      <c r="E1047" s="133"/>
      <c r="F1047" s="128"/>
      <c r="I1047" s="163"/>
    </row>
    <row r="1048" spans="5:9" ht="15">
      <c r="E1048" s="133"/>
      <c r="F1048" s="128"/>
      <c r="I1048" s="163"/>
    </row>
    <row r="1049" spans="5:9" ht="15">
      <c r="E1049" s="133"/>
      <c r="F1049" s="128"/>
      <c r="I1049" s="163"/>
    </row>
    <row r="1050" spans="5:9" ht="15">
      <c r="E1050" s="133"/>
      <c r="F1050" s="128"/>
      <c r="I1050" s="163"/>
    </row>
    <row r="1051" spans="5:9" ht="15">
      <c r="E1051" s="133"/>
      <c r="F1051" s="128"/>
      <c r="I1051" s="163"/>
    </row>
    <row r="1052" spans="5:9" ht="15">
      <c r="E1052" s="133"/>
      <c r="F1052" s="128"/>
      <c r="I1052" s="163"/>
    </row>
    <row r="1053" spans="5:9" ht="15">
      <c r="E1053" s="133"/>
      <c r="F1053" s="128"/>
      <c r="I1053" s="163"/>
    </row>
    <row r="1054" spans="5:9" ht="15">
      <c r="E1054" s="133"/>
      <c r="F1054" s="128"/>
      <c r="I1054" s="163"/>
    </row>
    <row r="1055" spans="5:9" ht="15">
      <c r="E1055" s="133"/>
      <c r="F1055" s="128"/>
      <c r="I1055" s="163"/>
    </row>
    <row r="1056" spans="5:9" ht="15">
      <c r="E1056" s="133"/>
      <c r="F1056" s="128"/>
      <c r="I1056" s="163"/>
    </row>
    <row r="1057" spans="5:9" ht="15">
      <c r="E1057" s="133"/>
      <c r="F1057" s="128"/>
      <c r="I1057" s="163"/>
    </row>
    <row r="1058" spans="5:9" ht="15">
      <c r="E1058" s="133"/>
      <c r="F1058" s="128"/>
      <c r="I1058" s="164"/>
    </row>
    <row r="1059" spans="5:9" ht="15">
      <c r="E1059" s="133"/>
      <c r="F1059" s="128"/>
      <c r="I1059" s="165"/>
    </row>
    <row r="1060" spans="5:9" ht="15">
      <c r="E1060" s="133"/>
      <c r="F1060" s="128"/>
      <c r="I1060" s="165"/>
    </row>
    <row r="1061" spans="5:9" ht="15">
      <c r="E1061" s="133"/>
      <c r="F1061" s="128"/>
      <c r="I1061" s="165"/>
    </row>
    <row r="1062" spans="5:9" ht="15">
      <c r="E1062" s="133"/>
      <c r="F1062" s="128"/>
      <c r="I1062" s="165"/>
    </row>
    <row r="1063" spans="5:9" ht="15">
      <c r="E1063" s="133"/>
      <c r="F1063" s="128"/>
      <c r="I1063" s="165"/>
    </row>
    <row r="1064" spans="5:9" ht="15">
      <c r="E1064" s="133"/>
      <c r="F1064" s="128"/>
      <c r="I1064" s="165"/>
    </row>
    <row r="1065" spans="5:9" ht="15">
      <c r="E1065" s="133"/>
      <c r="F1065" s="128"/>
      <c r="I1065" s="165"/>
    </row>
    <row r="1066" spans="5:9" ht="15">
      <c r="E1066" s="133"/>
      <c r="F1066" s="128"/>
      <c r="I1066" s="165"/>
    </row>
    <row r="1067" spans="5:9" ht="15">
      <c r="E1067" s="133"/>
      <c r="F1067" s="128"/>
      <c r="I1067" s="165"/>
    </row>
    <row r="1068" spans="5:9" ht="15">
      <c r="E1068" s="133"/>
      <c r="F1068" s="128"/>
      <c r="I1068" s="165"/>
    </row>
    <row r="1069" spans="5:9" ht="15">
      <c r="E1069" s="133"/>
      <c r="F1069" s="128"/>
      <c r="I1069" s="165"/>
    </row>
    <row r="1070" spans="5:9" ht="15">
      <c r="E1070" s="133"/>
      <c r="F1070" s="128"/>
      <c r="I1070" s="165"/>
    </row>
    <row r="1071" spans="5:9" ht="15">
      <c r="E1071" s="133"/>
      <c r="F1071" s="128"/>
      <c r="I1071" s="165"/>
    </row>
    <row r="1072" spans="5:9" ht="15">
      <c r="E1072" s="133"/>
      <c r="F1072" s="128"/>
      <c r="I1072" s="161"/>
    </row>
    <row r="1073" spans="5:9" ht="15">
      <c r="E1073" s="133"/>
      <c r="F1073" s="128"/>
      <c r="I1073" s="161"/>
    </row>
    <row r="1074" spans="5:9" ht="15">
      <c r="E1074" s="133"/>
      <c r="F1074" s="128"/>
      <c r="I1074" s="161"/>
    </row>
    <row r="1075" spans="5:9" ht="15">
      <c r="E1075" s="133"/>
      <c r="F1075" s="128"/>
      <c r="I1075" s="161"/>
    </row>
    <row r="1076" spans="5:9" ht="15">
      <c r="E1076" s="133"/>
      <c r="F1076" s="128"/>
      <c r="I1076" s="161"/>
    </row>
    <row r="1077" spans="5:9" ht="15">
      <c r="E1077" s="133"/>
      <c r="F1077" s="128"/>
      <c r="I1077" s="161"/>
    </row>
    <row r="1078" spans="5:9" ht="15">
      <c r="E1078" s="133"/>
      <c r="F1078" s="128"/>
      <c r="I1078" s="161"/>
    </row>
    <row r="1079" spans="5:9" ht="15">
      <c r="E1079" s="133"/>
      <c r="F1079" s="128"/>
      <c r="I1079" s="161"/>
    </row>
    <row r="1080" spans="5:9" ht="15">
      <c r="E1080" s="133"/>
      <c r="F1080" s="128"/>
      <c r="I1080" s="161"/>
    </row>
    <row r="1081" spans="5:9" ht="15">
      <c r="E1081" s="133"/>
      <c r="F1081" s="128"/>
      <c r="I1081" s="161"/>
    </row>
    <row r="1082" spans="5:9" ht="15">
      <c r="E1082" s="133"/>
      <c r="F1082" s="128"/>
      <c r="I1082" s="161"/>
    </row>
    <row r="1083" spans="5:9" ht="15">
      <c r="E1083" s="133"/>
      <c r="F1083" s="128"/>
      <c r="I1083" s="161"/>
    </row>
    <row r="1084" spans="5:9" ht="15">
      <c r="E1084" s="133"/>
      <c r="F1084" s="128"/>
      <c r="I1084" s="161"/>
    </row>
    <row r="1085" spans="5:9" ht="15">
      <c r="E1085" s="133"/>
      <c r="F1085" s="128"/>
      <c r="I1085" s="161"/>
    </row>
    <row r="1086" spans="5:9" ht="15">
      <c r="E1086" s="133"/>
      <c r="F1086" s="128"/>
      <c r="I1086" s="164"/>
    </row>
    <row r="1087" spans="5:9" ht="15">
      <c r="E1087" s="133"/>
      <c r="F1087" s="128"/>
      <c r="I1087" s="163"/>
    </row>
    <row r="1088" spans="5:9" ht="15">
      <c r="E1088" s="133"/>
      <c r="F1088" s="128"/>
      <c r="I1088" s="163"/>
    </row>
    <row r="1089" spans="5:9" ht="15">
      <c r="E1089" s="133"/>
      <c r="F1089" s="128"/>
      <c r="I1089" s="163"/>
    </row>
    <row r="1090" spans="5:9" ht="15">
      <c r="E1090" s="133"/>
      <c r="F1090" s="128"/>
      <c r="I1090" s="163"/>
    </row>
    <row r="1091" spans="5:9" ht="15">
      <c r="E1091" s="133"/>
      <c r="F1091" s="128"/>
      <c r="I1091" s="163"/>
    </row>
    <row r="1092" spans="5:9" ht="15">
      <c r="E1092" s="133"/>
      <c r="F1092" s="128"/>
      <c r="I1092" s="163"/>
    </row>
    <row r="1093" spans="5:9" ht="15">
      <c r="E1093" s="133"/>
      <c r="F1093" s="128"/>
      <c r="I1093" s="163"/>
    </row>
    <row r="1094" spans="5:9" ht="15">
      <c r="E1094" s="133"/>
      <c r="F1094" s="128"/>
      <c r="I1094" s="163"/>
    </row>
    <row r="1095" spans="5:9" ht="15">
      <c r="E1095" s="133"/>
      <c r="F1095" s="128"/>
      <c r="I1095" s="163"/>
    </row>
    <row r="1096" spans="5:9" ht="15">
      <c r="E1096" s="133"/>
      <c r="F1096" s="128"/>
      <c r="I1096" s="163"/>
    </row>
    <row r="1097" spans="5:9" ht="15">
      <c r="E1097" s="133"/>
      <c r="F1097" s="128"/>
      <c r="I1097" s="163"/>
    </row>
    <row r="1098" spans="5:9" ht="15">
      <c r="E1098" s="133"/>
      <c r="F1098" s="128"/>
      <c r="I1098" s="163"/>
    </row>
    <row r="1099" spans="5:9" ht="15">
      <c r="E1099" s="133"/>
      <c r="F1099" s="128"/>
      <c r="I1099" s="163"/>
    </row>
    <row r="1100" spans="5:9" ht="15">
      <c r="E1100" s="133"/>
      <c r="F1100" s="128"/>
      <c r="I1100" s="164"/>
    </row>
    <row r="1101" spans="5:9" ht="15">
      <c r="E1101" s="133"/>
      <c r="F1101" s="128"/>
      <c r="I1101" s="163"/>
    </row>
    <row r="1102" spans="5:9" ht="15">
      <c r="E1102" s="133"/>
      <c r="F1102" s="128"/>
      <c r="I1102" s="163"/>
    </row>
    <row r="1103" spans="5:9" ht="15">
      <c r="E1103" s="133"/>
      <c r="F1103" s="128"/>
      <c r="I1103" s="163"/>
    </row>
    <row r="1104" spans="5:9" ht="15">
      <c r="E1104" s="133"/>
      <c r="F1104" s="128"/>
      <c r="I1104" s="163"/>
    </row>
    <row r="1105" spans="5:9" ht="15">
      <c r="E1105" s="133"/>
      <c r="F1105" s="128"/>
      <c r="I1105" s="163"/>
    </row>
    <row r="1106" spans="5:9" ht="15">
      <c r="E1106" s="133"/>
      <c r="F1106" s="128"/>
      <c r="I1106" s="163"/>
    </row>
    <row r="1107" spans="5:9" ht="15">
      <c r="E1107" s="133"/>
      <c r="F1107" s="128"/>
      <c r="I1107" s="163"/>
    </row>
    <row r="1108" spans="5:9" ht="15">
      <c r="E1108" s="133"/>
      <c r="F1108" s="128"/>
      <c r="I1108" s="163"/>
    </row>
    <row r="1109" spans="5:9" ht="15">
      <c r="E1109" s="133"/>
      <c r="F1109" s="128"/>
      <c r="I1109" s="163"/>
    </row>
    <row r="1110" spans="5:9" ht="15">
      <c r="E1110" s="133"/>
      <c r="F1110" s="128"/>
      <c r="I1110" s="163"/>
    </row>
    <row r="1111" spans="5:9" ht="15">
      <c r="E1111" s="133"/>
      <c r="F1111" s="128"/>
      <c r="I1111" s="163"/>
    </row>
    <row r="1112" spans="5:9" ht="15">
      <c r="E1112" s="133"/>
      <c r="F1112" s="128"/>
      <c r="I1112" s="163"/>
    </row>
    <row r="1113" spans="5:9" ht="15">
      <c r="E1113" s="133"/>
      <c r="F1113" s="128"/>
      <c r="I1113" s="163"/>
    </row>
    <row r="1114" spans="5:9" ht="15">
      <c r="E1114" s="133"/>
      <c r="F1114" s="128"/>
      <c r="I1114" s="164"/>
    </row>
    <row r="1115" spans="5:9" ht="15">
      <c r="E1115" s="133"/>
      <c r="F1115" s="128"/>
      <c r="I1115" s="163"/>
    </row>
    <row r="1116" spans="5:9" ht="15">
      <c r="E1116" s="133"/>
      <c r="F1116" s="128"/>
      <c r="I1116" s="163"/>
    </row>
    <row r="1117" spans="5:9" ht="15">
      <c r="E1117" s="133"/>
      <c r="F1117" s="128"/>
      <c r="I1117" s="163"/>
    </row>
    <row r="1118" spans="5:9" ht="15">
      <c r="E1118" s="133"/>
      <c r="F1118" s="128"/>
      <c r="I1118" s="163"/>
    </row>
    <row r="1119" spans="5:9" ht="15">
      <c r="E1119" s="133"/>
      <c r="F1119" s="128"/>
      <c r="I1119" s="163"/>
    </row>
    <row r="1120" spans="5:9" ht="15">
      <c r="E1120" s="133"/>
      <c r="F1120" s="128"/>
      <c r="I1120" s="163"/>
    </row>
    <row r="1121" spans="5:9" ht="15">
      <c r="E1121" s="133"/>
      <c r="F1121" s="128"/>
      <c r="I1121" s="163"/>
    </row>
    <row r="1122" spans="5:9" ht="15">
      <c r="E1122" s="133"/>
      <c r="F1122" s="128"/>
      <c r="I1122" s="163"/>
    </row>
    <row r="1123" spans="5:9" ht="15">
      <c r="E1123" s="133"/>
      <c r="F1123" s="128"/>
      <c r="I1123" s="163"/>
    </row>
    <row r="1124" spans="5:9" ht="15">
      <c r="E1124" s="133"/>
      <c r="F1124" s="128"/>
      <c r="I1124" s="163"/>
    </row>
    <row r="1125" spans="5:9" ht="15">
      <c r="E1125" s="133"/>
      <c r="F1125" s="128"/>
      <c r="I1125" s="163"/>
    </row>
    <row r="1126" spans="5:9" ht="15">
      <c r="E1126" s="133"/>
      <c r="F1126" s="128"/>
      <c r="I1126" s="163"/>
    </row>
    <row r="1127" spans="5:9" ht="15">
      <c r="E1127" s="133"/>
      <c r="F1127" s="128"/>
      <c r="I1127" s="163"/>
    </row>
    <row r="1128" spans="5:9" ht="15">
      <c r="E1128" s="133"/>
      <c r="F1128" s="128"/>
      <c r="I1128" s="164"/>
    </row>
    <row r="1129" spans="5:9" ht="15">
      <c r="E1129" s="133"/>
      <c r="F1129" s="128"/>
      <c r="I1129" s="163"/>
    </row>
    <row r="1130" spans="5:9" ht="15">
      <c r="E1130" s="133"/>
      <c r="F1130" s="128"/>
      <c r="I1130" s="163"/>
    </row>
    <row r="1131" spans="5:9" ht="15">
      <c r="E1131" s="133"/>
      <c r="F1131" s="128"/>
      <c r="I1131" s="163"/>
    </row>
    <row r="1132" spans="5:9" ht="15">
      <c r="E1132" s="133"/>
      <c r="F1132" s="128"/>
      <c r="I1132" s="163"/>
    </row>
    <row r="1133" spans="5:9" ht="15">
      <c r="E1133" s="133"/>
      <c r="F1133" s="128"/>
      <c r="I1133" s="163"/>
    </row>
    <row r="1134" spans="5:9" ht="15">
      <c r="E1134" s="133"/>
      <c r="F1134" s="128"/>
      <c r="I1134" s="163"/>
    </row>
    <row r="1135" spans="5:9" ht="15">
      <c r="E1135" s="133"/>
      <c r="F1135" s="128"/>
      <c r="I1135" s="163"/>
    </row>
    <row r="1136" spans="5:9" ht="15">
      <c r="E1136" s="133"/>
      <c r="F1136" s="128"/>
      <c r="I1136" s="163"/>
    </row>
    <row r="1137" spans="5:9" ht="15">
      <c r="E1137" s="133"/>
      <c r="F1137" s="128"/>
      <c r="I1137" s="163"/>
    </row>
    <row r="1138" spans="5:9" ht="15">
      <c r="E1138" s="133"/>
      <c r="F1138" s="128"/>
      <c r="I1138" s="163"/>
    </row>
    <row r="1139" spans="5:9" ht="15">
      <c r="E1139" s="133"/>
      <c r="F1139" s="128"/>
      <c r="I1139" s="163"/>
    </row>
    <row r="1140" spans="5:9" ht="15">
      <c r="E1140" s="133"/>
      <c r="F1140" s="128"/>
      <c r="I1140" s="163"/>
    </row>
    <row r="1141" spans="5:9" ht="15">
      <c r="E1141" s="133"/>
      <c r="F1141" s="128"/>
      <c r="I1141" s="163"/>
    </row>
    <row r="1142" spans="5:9" ht="15">
      <c r="E1142" s="133"/>
      <c r="F1142" s="128"/>
      <c r="I1142" s="164"/>
    </row>
    <row r="1143" spans="5:9" ht="15">
      <c r="E1143" s="133"/>
      <c r="F1143" s="128"/>
      <c r="I1143" s="163"/>
    </row>
    <row r="1144" spans="5:9" ht="15">
      <c r="E1144" s="133"/>
      <c r="F1144" s="128"/>
      <c r="I1144" s="163"/>
    </row>
    <row r="1145" spans="5:9" ht="15">
      <c r="E1145" s="133"/>
      <c r="F1145" s="128"/>
      <c r="I1145" s="163"/>
    </row>
    <row r="1146" spans="5:9" ht="15">
      <c r="E1146" s="133"/>
      <c r="F1146" s="128"/>
      <c r="I1146" s="163"/>
    </row>
    <row r="1147" spans="5:9" ht="15">
      <c r="E1147" s="133"/>
      <c r="F1147" s="128"/>
      <c r="I1147" s="163"/>
    </row>
    <row r="1148" spans="5:9" ht="15">
      <c r="E1148" s="133"/>
      <c r="F1148" s="128"/>
      <c r="I1148" s="163"/>
    </row>
    <row r="1149" spans="5:9" ht="15">
      <c r="E1149" s="133"/>
      <c r="F1149" s="128"/>
      <c r="I1149" s="163"/>
    </row>
    <row r="1150" spans="5:9" ht="15">
      <c r="E1150" s="133"/>
      <c r="F1150" s="128"/>
      <c r="I1150" s="163"/>
    </row>
    <row r="1151" spans="5:9" ht="15">
      <c r="E1151" s="133"/>
      <c r="F1151" s="128"/>
      <c r="I1151" s="163"/>
    </row>
    <row r="1152" spans="5:9" ht="15">
      <c r="E1152" s="133"/>
      <c r="F1152" s="128"/>
      <c r="I1152" s="163"/>
    </row>
    <row r="1153" spans="5:9" ht="15">
      <c r="E1153" s="133"/>
      <c r="F1153" s="128"/>
      <c r="I1153" s="163"/>
    </row>
    <row r="1154" spans="5:9" ht="15">
      <c r="E1154" s="133"/>
      <c r="F1154" s="128"/>
      <c r="I1154" s="163"/>
    </row>
    <row r="1155" spans="5:9" ht="15">
      <c r="E1155" s="133"/>
      <c r="F1155" s="128"/>
      <c r="I1155" s="163"/>
    </row>
    <row r="1156" spans="5:9" ht="15">
      <c r="E1156" s="133"/>
      <c r="F1156" s="128"/>
      <c r="I1156" s="164"/>
    </row>
    <row r="1157" spans="5:9" ht="15">
      <c r="E1157" s="133"/>
      <c r="F1157" s="128"/>
      <c r="I1157" s="165"/>
    </row>
    <row r="1158" spans="5:9" ht="15">
      <c r="E1158" s="133"/>
      <c r="F1158" s="128"/>
      <c r="I1158" s="165"/>
    </row>
    <row r="1159" spans="5:9" ht="15">
      <c r="E1159" s="133"/>
      <c r="F1159" s="128"/>
      <c r="I1159" s="165"/>
    </row>
    <row r="1160" spans="5:9" ht="15">
      <c r="E1160" s="133"/>
      <c r="F1160" s="128"/>
      <c r="I1160" s="165"/>
    </row>
    <row r="1161" spans="5:9" ht="15">
      <c r="E1161" s="133"/>
      <c r="F1161" s="128"/>
      <c r="I1161" s="165"/>
    </row>
    <row r="1162" spans="5:9" ht="15">
      <c r="E1162" s="133"/>
      <c r="F1162" s="128"/>
      <c r="I1162" s="165"/>
    </row>
    <row r="1163" spans="5:9" ht="15">
      <c r="E1163" s="133"/>
      <c r="F1163" s="128"/>
      <c r="I1163" s="165"/>
    </row>
    <row r="1164" spans="5:9" ht="15">
      <c r="E1164" s="133"/>
      <c r="F1164" s="128"/>
      <c r="I1164" s="165"/>
    </row>
    <row r="1165" spans="5:9" ht="15">
      <c r="E1165" s="133"/>
      <c r="F1165" s="128"/>
      <c r="I1165" s="165"/>
    </row>
    <row r="1166" spans="5:9" ht="15">
      <c r="E1166" s="133"/>
      <c r="F1166" s="128"/>
      <c r="I1166" s="165"/>
    </row>
    <row r="1167" spans="5:9" ht="15">
      <c r="E1167" s="133"/>
      <c r="F1167" s="128"/>
      <c r="I1167" s="165"/>
    </row>
    <row r="1168" spans="5:9" ht="15">
      <c r="E1168" s="133"/>
      <c r="F1168" s="128"/>
      <c r="I1168" s="165"/>
    </row>
    <row r="1169" spans="5:9" ht="15">
      <c r="E1169" s="133"/>
      <c r="F1169" s="128"/>
      <c r="I1169" s="165"/>
    </row>
    <row r="1170" spans="5:9" ht="15">
      <c r="E1170" s="133"/>
      <c r="F1170" s="128"/>
      <c r="I1170" s="161"/>
    </row>
    <row r="1171" spans="5:9" ht="15">
      <c r="E1171" s="133"/>
      <c r="F1171" s="128"/>
      <c r="I1171" s="161"/>
    </row>
    <row r="1172" spans="5:9" ht="15">
      <c r="E1172" s="133"/>
      <c r="F1172" s="128"/>
      <c r="I1172" s="161"/>
    </row>
    <row r="1173" spans="5:9" ht="15">
      <c r="E1173" s="133"/>
      <c r="F1173" s="128"/>
      <c r="I1173" s="161"/>
    </row>
    <row r="1174" spans="5:9" ht="15">
      <c r="E1174" s="133"/>
      <c r="F1174" s="128"/>
      <c r="I1174" s="161"/>
    </row>
    <row r="1175" spans="5:9" ht="15">
      <c r="E1175" s="133"/>
      <c r="F1175" s="128"/>
      <c r="I1175" s="161"/>
    </row>
    <row r="1176" spans="5:9" ht="15">
      <c r="E1176" s="133"/>
      <c r="F1176" s="128"/>
      <c r="I1176" s="161"/>
    </row>
    <row r="1177" spans="5:9" ht="15">
      <c r="E1177" s="133"/>
      <c r="F1177" s="128"/>
      <c r="I1177" s="161"/>
    </row>
    <row r="1178" spans="5:9" ht="15">
      <c r="E1178" s="133"/>
      <c r="F1178" s="128"/>
      <c r="I1178" s="161"/>
    </row>
    <row r="1179" spans="5:9" ht="15">
      <c r="E1179" s="133"/>
      <c r="F1179" s="128"/>
      <c r="I1179" s="161"/>
    </row>
    <row r="1180" spans="5:9" ht="15">
      <c r="E1180" s="133"/>
      <c r="F1180" s="128"/>
      <c r="I1180" s="161"/>
    </row>
    <row r="1181" spans="5:9" ht="15">
      <c r="E1181" s="133"/>
      <c r="F1181" s="128"/>
      <c r="I1181" s="161"/>
    </row>
    <row r="1182" spans="5:9" ht="15">
      <c r="E1182" s="133"/>
      <c r="F1182" s="128"/>
      <c r="I1182" s="161"/>
    </row>
    <row r="1183" spans="5:9" ht="15">
      <c r="E1183" s="133"/>
      <c r="F1183" s="128"/>
      <c r="I1183" s="161"/>
    </row>
    <row r="1184" spans="5:6" ht="15">
      <c r="E1184" s="133"/>
      <c r="F1184" s="128"/>
    </row>
    <row r="1185" spans="5:6" ht="15">
      <c r="E1185" s="133"/>
      <c r="F1185" s="128"/>
    </row>
    <row r="1186" spans="5:6" ht="15">
      <c r="E1186" s="133"/>
      <c r="F1186" s="128"/>
    </row>
    <row r="1187" spans="5:6" ht="15">
      <c r="E1187" s="133"/>
      <c r="F1187" s="128"/>
    </row>
    <row r="1188" spans="5:6" ht="15">
      <c r="E1188" s="133"/>
      <c r="F1188" s="128"/>
    </row>
    <row r="1189" spans="5:6" ht="15">
      <c r="E1189" s="133"/>
      <c r="F1189" s="128"/>
    </row>
    <row r="1190" spans="5:6" ht="15">
      <c r="E1190" s="133"/>
      <c r="F1190" s="128"/>
    </row>
    <row r="1191" spans="5:6" ht="15">
      <c r="E1191" s="133"/>
      <c r="F1191" s="128"/>
    </row>
    <row r="1192" spans="5:6" ht="15">
      <c r="E1192" s="133"/>
      <c r="F1192" s="128"/>
    </row>
    <row r="1193" spans="5:6" ht="15">
      <c r="E1193" s="133"/>
      <c r="F1193" s="128"/>
    </row>
    <row r="1194" spans="5:6" ht="15">
      <c r="E1194" s="133"/>
      <c r="F1194" s="128"/>
    </row>
    <row r="1195" spans="5:6" ht="15">
      <c r="E1195" s="133"/>
      <c r="F1195" s="128"/>
    </row>
    <row r="1196" spans="5:6" ht="15">
      <c r="E1196" s="133"/>
      <c r="F1196" s="128"/>
    </row>
    <row r="1197" spans="5:6" ht="15">
      <c r="E1197" s="133"/>
      <c r="F1197" s="128"/>
    </row>
    <row r="1198" spans="5:6" ht="15">
      <c r="E1198" s="133"/>
      <c r="F1198" s="128"/>
    </row>
    <row r="1199" spans="5:6" ht="15">
      <c r="E1199" s="133"/>
      <c r="F1199" s="128"/>
    </row>
    <row r="1200" spans="5:6" ht="15">
      <c r="E1200" s="133"/>
      <c r="F1200" s="128"/>
    </row>
    <row r="1201" spans="5:6" ht="15">
      <c r="E1201" s="133"/>
      <c r="F1201" s="128"/>
    </row>
    <row r="1202" spans="5:6" ht="15">
      <c r="E1202" s="133"/>
      <c r="F1202" s="128"/>
    </row>
    <row r="1203" spans="5:6" ht="15">
      <c r="E1203" s="133"/>
      <c r="F1203" s="128"/>
    </row>
    <row r="1204" spans="5:6" ht="15">
      <c r="E1204" s="133"/>
      <c r="F1204" s="128"/>
    </row>
    <row r="1205" spans="5:6" ht="15">
      <c r="E1205" s="133"/>
      <c r="F1205" s="128"/>
    </row>
    <row r="1206" ht="15">
      <c r="E1206" s="133"/>
    </row>
    <row r="1207" ht="15">
      <c r="E1207" s="133"/>
    </row>
    <row r="1208" ht="15">
      <c r="E1208" s="133"/>
    </row>
    <row r="1209" ht="15">
      <c r="E1209" s="133"/>
    </row>
    <row r="1210" ht="15">
      <c r="E1210" s="133"/>
    </row>
    <row r="1211" ht="15">
      <c r="E1211" s="133"/>
    </row>
    <row r="1212" ht="15">
      <c r="E1212" s="133"/>
    </row>
    <row r="1213" ht="15">
      <c r="E1213" s="133"/>
    </row>
    <row r="1214" ht="15">
      <c r="E1214" s="133"/>
    </row>
    <row r="1215" ht="15">
      <c r="E1215" s="133"/>
    </row>
    <row r="1216" ht="15">
      <c r="E1216" s="133"/>
    </row>
    <row r="1217" ht="15">
      <c r="E1217" s="133"/>
    </row>
    <row r="1218" ht="15">
      <c r="E1218" s="133"/>
    </row>
    <row r="1219" ht="15">
      <c r="E1219" s="133"/>
    </row>
    <row r="1220" ht="15">
      <c r="E1220" s="133"/>
    </row>
    <row r="1221" ht="15">
      <c r="E1221" s="133"/>
    </row>
    <row r="1222" ht="15">
      <c r="E1222" s="133"/>
    </row>
    <row r="1223" ht="15">
      <c r="E1223" s="133"/>
    </row>
    <row r="1224" ht="15">
      <c r="E1224" s="133"/>
    </row>
    <row r="1225" ht="15">
      <c r="E1225" s="133"/>
    </row>
    <row r="1226" ht="15">
      <c r="E1226" s="133"/>
    </row>
    <row r="1227" ht="15">
      <c r="E1227" s="133"/>
    </row>
    <row r="1228" ht="15">
      <c r="E1228" s="133"/>
    </row>
    <row r="1229" ht="15">
      <c r="E1229" s="133"/>
    </row>
    <row r="1230" ht="15">
      <c r="E1230" s="133"/>
    </row>
    <row r="1231" ht="15">
      <c r="E1231" s="133"/>
    </row>
    <row r="1232" ht="15">
      <c r="E1232" s="133"/>
    </row>
    <row r="1233" ht="15">
      <c r="E1233" s="133"/>
    </row>
    <row r="1234" ht="15">
      <c r="E1234" s="133"/>
    </row>
    <row r="1235" ht="15">
      <c r="E1235" s="133"/>
    </row>
    <row r="1236" ht="15">
      <c r="E1236" s="133"/>
    </row>
    <row r="1237" ht="15">
      <c r="E1237" s="133"/>
    </row>
    <row r="1238" ht="15">
      <c r="E1238" s="133"/>
    </row>
    <row r="1239" ht="15">
      <c r="E1239" s="133"/>
    </row>
    <row r="1240" ht="15">
      <c r="E1240" s="133"/>
    </row>
    <row r="1241" ht="15">
      <c r="E1241" s="133"/>
    </row>
    <row r="1242" ht="15">
      <c r="E1242" s="133"/>
    </row>
    <row r="1243" ht="15">
      <c r="E1243" s="133"/>
    </row>
    <row r="1244" ht="15">
      <c r="E1244" s="133"/>
    </row>
    <row r="1245" ht="15">
      <c r="E1245" s="133"/>
    </row>
    <row r="1246" ht="15">
      <c r="E1246" s="133"/>
    </row>
    <row r="1247" ht="15">
      <c r="E1247" s="133"/>
    </row>
    <row r="1248" ht="15">
      <c r="E1248" s="133"/>
    </row>
    <row r="1249" ht="15">
      <c r="E1249" s="133"/>
    </row>
    <row r="1250" ht="15">
      <c r="E1250" s="133"/>
    </row>
    <row r="1251" ht="15">
      <c r="E1251" s="133"/>
    </row>
    <row r="1252" ht="15">
      <c r="E1252" s="133"/>
    </row>
    <row r="1253" ht="15">
      <c r="E1253" s="133"/>
    </row>
    <row r="1254" ht="15">
      <c r="E1254" s="133"/>
    </row>
    <row r="1255" ht="15">
      <c r="E1255" s="133"/>
    </row>
    <row r="1256" ht="15">
      <c r="E1256" s="133"/>
    </row>
    <row r="1257" ht="15">
      <c r="E1257" s="133"/>
    </row>
    <row r="1258" ht="15">
      <c r="E1258" s="133"/>
    </row>
    <row r="1259" ht="15">
      <c r="E1259" s="133"/>
    </row>
    <row r="1260" ht="15">
      <c r="E1260" s="133"/>
    </row>
    <row r="1261" ht="15">
      <c r="E1261" s="133"/>
    </row>
    <row r="1262" ht="15">
      <c r="E1262" s="133"/>
    </row>
    <row r="1263" ht="15">
      <c r="E1263" s="133"/>
    </row>
    <row r="1264" ht="15">
      <c r="E1264" s="133"/>
    </row>
    <row r="1265" ht="15">
      <c r="E1265" s="133"/>
    </row>
    <row r="1266" ht="15">
      <c r="E1266" s="133"/>
    </row>
    <row r="1267" ht="15">
      <c r="E1267" s="133"/>
    </row>
    <row r="1268" ht="15">
      <c r="E1268" s="133"/>
    </row>
    <row r="1269" ht="15">
      <c r="E1269" s="133"/>
    </row>
    <row r="1270" ht="15">
      <c r="E1270" s="133"/>
    </row>
    <row r="1271" ht="15">
      <c r="E1271" s="133"/>
    </row>
    <row r="1272" ht="15">
      <c r="E1272" s="133"/>
    </row>
    <row r="1273" ht="15">
      <c r="E1273" s="133"/>
    </row>
    <row r="1274" ht="15">
      <c r="E1274" s="133"/>
    </row>
    <row r="1275" ht="15">
      <c r="E1275" s="133"/>
    </row>
    <row r="1276" ht="15">
      <c r="E1276" s="133"/>
    </row>
    <row r="1277" ht="15">
      <c r="E1277" s="133"/>
    </row>
    <row r="1278" ht="15">
      <c r="E1278" s="133"/>
    </row>
    <row r="1279" ht="15">
      <c r="E1279" s="133"/>
    </row>
    <row r="1280" ht="15">
      <c r="E1280" s="133"/>
    </row>
    <row r="1281" ht="15">
      <c r="E1281" s="133"/>
    </row>
    <row r="1282" ht="15">
      <c r="E1282" s="133"/>
    </row>
    <row r="1283" ht="15">
      <c r="E1283" s="133"/>
    </row>
    <row r="1284" ht="15">
      <c r="E1284" s="133"/>
    </row>
    <row r="1285" ht="15">
      <c r="E1285" s="133"/>
    </row>
    <row r="1286" ht="15">
      <c r="E1286" s="133"/>
    </row>
    <row r="1287" ht="15">
      <c r="E1287" s="133"/>
    </row>
    <row r="1288" ht="15">
      <c r="E1288" s="133"/>
    </row>
    <row r="1289" ht="15">
      <c r="E1289" s="133"/>
    </row>
    <row r="1290" ht="15">
      <c r="E1290" s="133"/>
    </row>
    <row r="1291" ht="15">
      <c r="E1291" s="133"/>
    </row>
    <row r="1292" ht="15">
      <c r="E1292" s="133"/>
    </row>
    <row r="1293" ht="15">
      <c r="E1293" s="133"/>
    </row>
    <row r="1294" ht="15">
      <c r="E1294" s="133"/>
    </row>
    <row r="1295" ht="15">
      <c r="E1295" s="133"/>
    </row>
    <row r="1296" ht="15">
      <c r="E1296" s="133"/>
    </row>
    <row r="1297" ht="15">
      <c r="E1297" s="133"/>
    </row>
    <row r="1298" ht="15">
      <c r="E1298" s="133"/>
    </row>
    <row r="1299" ht="15">
      <c r="E1299" s="133"/>
    </row>
    <row r="1300" ht="15">
      <c r="E1300" s="133"/>
    </row>
    <row r="1301" ht="15">
      <c r="E1301" s="133"/>
    </row>
    <row r="1302" ht="15">
      <c r="E1302" s="133"/>
    </row>
    <row r="1303" ht="15">
      <c r="E1303" s="133"/>
    </row>
    <row r="1304" ht="15">
      <c r="E1304" s="133"/>
    </row>
    <row r="1305" ht="15">
      <c r="E1305" s="133"/>
    </row>
    <row r="1306" ht="15">
      <c r="E1306" s="133"/>
    </row>
    <row r="1307" ht="15">
      <c r="E1307" s="133"/>
    </row>
    <row r="1308" ht="15">
      <c r="E1308" s="133"/>
    </row>
    <row r="1309" ht="15">
      <c r="E1309" s="133"/>
    </row>
    <row r="1310" ht="15">
      <c r="E1310" s="133"/>
    </row>
    <row r="1311" ht="15">
      <c r="E1311" s="133"/>
    </row>
    <row r="1312" ht="15">
      <c r="E1312" s="133"/>
    </row>
    <row r="1313" ht="15">
      <c r="E1313" s="133"/>
    </row>
    <row r="1314" ht="15">
      <c r="E1314" s="133"/>
    </row>
    <row r="1315" ht="15">
      <c r="E1315" s="133"/>
    </row>
    <row r="1316" ht="15">
      <c r="E1316" s="133"/>
    </row>
    <row r="1317" ht="15">
      <c r="E1317" s="133"/>
    </row>
    <row r="1318" ht="15">
      <c r="E1318" s="133"/>
    </row>
    <row r="1319" ht="15">
      <c r="E1319" s="133"/>
    </row>
    <row r="1320" ht="15">
      <c r="E1320" s="133"/>
    </row>
    <row r="1321" ht="15">
      <c r="E1321" s="133"/>
    </row>
    <row r="1322" ht="15">
      <c r="E1322" s="133"/>
    </row>
    <row r="1323" ht="15">
      <c r="E1323" s="133"/>
    </row>
    <row r="1324" ht="15">
      <c r="E1324" s="133"/>
    </row>
    <row r="1325" ht="15">
      <c r="E1325" s="133"/>
    </row>
    <row r="1326" ht="15">
      <c r="E1326" s="133"/>
    </row>
    <row r="1327" ht="15">
      <c r="E1327" s="133"/>
    </row>
    <row r="1328" ht="15">
      <c r="E1328" s="133"/>
    </row>
    <row r="1329" ht="15">
      <c r="E1329" s="133"/>
    </row>
    <row r="1330" ht="15">
      <c r="E1330" s="133"/>
    </row>
    <row r="1331" ht="15">
      <c r="E1331" s="133"/>
    </row>
    <row r="1332" ht="15">
      <c r="E1332" s="133"/>
    </row>
    <row r="1333" ht="15">
      <c r="E1333" s="133"/>
    </row>
    <row r="1334" ht="15">
      <c r="E1334" s="133"/>
    </row>
    <row r="1335" ht="15">
      <c r="E1335" s="133"/>
    </row>
    <row r="1336" ht="15">
      <c r="E1336" s="133"/>
    </row>
    <row r="1337" ht="15">
      <c r="E1337" s="133"/>
    </row>
    <row r="1338" ht="15">
      <c r="E1338" s="133"/>
    </row>
    <row r="1339" ht="15">
      <c r="E1339" s="133"/>
    </row>
    <row r="1340" ht="15">
      <c r="E1340" s="133"/>
    </row>
    <row r="1341" ht="15">
      <c r="E1341" s="133"/>
    </row>
    <row r="1342" ht="15">
      <c r="E1342" s="133"/>
    </row>
    <row r="1343" ht="15">
      <c r="E1343" s="133"/>
    </row>
    <row r="1344" ht="15">
      <c r="E1344" s="133"/>
    </row>
    <row r="1345" ht="15">
      <c r="E1345" s="133"/>
    </row>
    <row r="1346" ht="15">
      <c r="E1346" s="133"/>
    </row>
    <row r="1347" ht="15">
      <c r="E1347" s="133"/>
    </row>
    <row r="1348" ht="15">
      <c r="E1348" s="133"/>
    </row>
    <row r="1349" ht="15">
      <c r="E1349" s="133"/>
    </row>
    <row r="1350" ht="15">
      <c r="E1350" s="133"/>
    </row>
    <row r="1351" ht="15">
      <c r="E1351" s="133"/>
    </row>
    <row r="1352" ht="15">
      <c r="E1352" s="133"/>
    </row>
    <row r="1353" ht="15">
      <c r="E1353" s="133"/>
    </row>
    <row r="1354" ht="15">
      <c r="E1354" s="133"/>
    </row>
    <row r="1355" ht="15">
      <c r="E1355" s="133"/>
    </row>
    <row r="1356" ht="15">
      <c r="E1356" s="133"/>
    </row>
    <row r="1357" ht="15">
      <c r="E1357" s="133"/>
    </row>
    <row r="1358" ht="15">
      <c r="E1358" s="133"/>
    </row>
    <row r="1359" ht="15">
      <c r="E1359" s="133"/>
    </row>
    <row r="1360" ht="15">
      <c r="E1360" s="133"/>
    </row>
    <row r="1361" ht="15">
      <c r="E1361" s="133"/>
    </row>
    <row r="1362" ht="15">
      <c r="E1362" s="133"/>
    </row>
    <row r="1363" ht="15">
      <c r="E1363" s="133"/>
    </row>
    <row r="1364" ht="15">
      <c r="E1364" s="133"/>
    </row>
    <row r="1365" ht="15">
      <c r="E1365" s="133"/>
    </row>
    <row r="1366" ht="15">
      <c r="E1366" s="133"/>
    </row>
    <row r="1367" ht="15">
      <c r="E1367" s="133"/>
    </row>
    <row r="1368" ht="15">
      <c r="E1368" s="133"/>
    </row>
    <row r="1369" ht="15">
      <c r="E1369" s="133"/>
    </row>
    <row r="1370" ht="15">
      <c r="E1370" s="133"/>
    </row>
    <row r="1371" ht="15">
      <c r="E1371" s="133"/>
    </row>
    <row r="1372" ht="15">
      <c r="E1372" s="133"/>
    </row>
    <row r="1373" ht="15">
      <c r="E1373" s="133"/>
    </row>
    <row r="1374" ht="15">
      <c r="E1374" s="133"/>
    </row>
    <row r="1375" ht="15">
      <c r="E1375" s="133"/>
    </row>
    <row r="1376" ht="15">
      <c r="E1376" s="133"/>
    </row>
    <row r="1377" ht="15">
      <c r="E1377" s="133"/>
    </row>
    <row r="1378" ht="15">
      <c r="E1378" s="133"/>
    </row>
    <row r="1379" ht="15">
      <c r="E1379" s="133"/>
    </row>
    <row r="1380" ht="15">
      <c r="E1380" s="133"/>
    </row>
    <row r="1381" ht="15">
      <c r="E1381" s="133"/>
    </row>
    <row r="1382" ht="15">
      <c r="E1382" s="133"/>
    </row>
    <row r="1383" ht="15">
      <c r="E1383" s="133"/>
    </row>
    <row r="1384" ht="15">
      <c r="E1384" s="133"/>
    </row>
    <row r="1385" ht="15">
      <c r="E1385" s="133"/>
    </row>
    <row r="1386" ht="15">
      <c r="E1386" s="133"/>
    </row>
    <row r="1387" ht="15">
      <c r="E1387" s="133"/>
    </row>
    <row r="1388" ht="15">
      <c r="E1388" s="133"/>
    </row>
    <row r="1389" ht="15">
      <c r="E1389" s="133"/>
    </row>
    <row r="1390" ht="15">
      <c r="E1390" s="133"/>
    </row>
    <row r="1391" ht="15">
      <c r="E1391" s="133"/>
    </row>
    <row r="1392" ht="15">
      <c r="E1392" s="133"/>
    </row>
    <row r="1393" ht="15">
      <c r="E1393" s="133"/>
    </row>
    <row r="1394" ht="15">
      <c r="E1394" s="133"/>
    </row>
    <row r="1395" ht="15">
      <c r="E1395" s="133"/>
    </row>
    <row r="1396" ht="15">
      <c r="E1396" s="133"/>
    </row>
    <row r="1397" ht="15">
      <c r="E1397" s="133"/>
    </row>
    <row r="1398" ht="15">
      <c r="E1398" s="133"/>
    </row>
    <row r="1399" ht="15">
      <c r="E1399" s="133"/>
    </row>
    <row r="1400" ht="15">
      <c r="E1400" s="133"/>
    </row>
    <row r="1401" ht="15">
      <c r="E1401" s="133"/>
    </row>
    <row r="1402" ht="15">
      <c r="E1402" s="133"/>
    </row>
    <row r="1403" ht="15">
      <c r="E1403" s="133"/>
    </row>
    <row r="1404" ht="15">
      <c r="E1404" s="133"/>
    </row>
    <row r="1405" ht="15">
      <c r="E1405" s="133"/>
    </row>
    <row r="1406" ht="15">
      <c r="E1406" s="133"/>
    </row>
    <row r="1407" ht="15">
      <c r="E1407" s="133"/>
    </row>
    <row r="1408" ht="15">
      <c r="E1408" s="133"/>
    </row>
    <row r="1409" ht="15">
      <c r="E1409" s="133"/>
    </row>
    <row r="1410" ht="15">
      <c r="E1410" s="133"/>
    </row>
    <row r="1411" ht="15">
      <c r="E1411" s="133"/>
    </row>
    <row r="1412" ht="15">
      <c r="E1412" s="133"/>
    </row>
    <row r="1413" ht="15">
      <c r="E1413" s="133"/>
    </row>
    <row r="1414" ht="15">
      <c r="E1414" s="133"/>
    </row>
    <row r="1415" ht="15">
      <c r="E1415" s="133"/>
    </row>
    <row r="1416" ht="15">
      <c r="E1416" s="133"/>
    </row>
    <row r="1417" ht="15">
      <c r="E1417" s="133"/>
    </row>
    <row r="1418" ht="15">
      <c r="E1418" s="133"/>
    </row>
    <row r="1419" ht="15">
      <c r="E1419" s="133"/>
    </row>
    <row r="1420" ht="15">
      <c r="E1420" s="133"/>
    </row>
    <row r="1421" ht="15">
      <c r="E1421" s="133"/>
    </row>
    <row r="1422" ht="15">
      <c r="E1422" s="133"/>
    </row>
    <row r="1423" ht="15">
      <c r="E1423" s="133"/>
    </row>
    <row r="1424" ht="15">
      <c r="E1424" s="133"/>
    </row>
    <row r="1425" ht="15">
      <c r="E1425" s="133"/>
    </row>
    <row r="1426" ht="15">
      <c r="E1426" s="133"/>
    </row>
    <row r="1427" ht="15">
      <c r="E1427" s="133"/>
    </row>
    <row r="1428" ht="15">
      <c r="E1428" s="133"/>
    </row>
    <row r="1429" ht="15">
      <c r="E1429" s="133"/>
    </row>
    <row r="1430" ht="15">
      <c r="E1430" s="133"/>
    </row>
    <row r="1431" ht="15">
      <c r="E1431" s="133"/>
    </row>
    <row r="1432" ht="15">
      <c r="E1432" s="133"/>
    </row>
    <row r="1433" ht="15">
      <c r="E1433" s="133"/>
    </row>
    <row r="1434" ht="15">
      <c r="E1434" s="133"/>
    </row>
    <row r="1435" ht="15">
      <c r="E1435" s="133"/>
    </row>
    <row r="1436" ht="15">
      <c r="E1436" s="133"/>
    </row>
    <row r="1437" ht="15">
      <c r="E1437" s="133"/>
    </row>
    <row r="1438" ht="15">
      <c r="E1438" s="133"/>
    </row>
    <row r="1439" ht="15">
      <c r="E1439" s="133"/>
    </row>
    <row r="1440" ht="15">
      <c r="E1440" s="133"/>
    </row>
    <row r="1441" ht="15">
      <c r="E1441" s="133"/>
    </row>
    <row r="1442" ht="15">
      <c r="E1442" s="133"/>
    </row>
    <row r="1443" ht="15">
      <c r="E1443" s="133"/>
    </row>
    <row r="1444" ht="15">
      <c r="E1444" s="133"/>
    </row>
    <row r="1445" ht="15">
      <c r="E1445" s="133"/>
    </row>
    <row r="1446" ht="15">
      <c r="E1446" s="133"/>
    </row>
    <row r="1447" ht="15">
      <c r="E1447" s="133"/>
    </row>
    <row r="1448" ht="15">
      <c r="E1448" s="133"/>
    </row>
    <row r="1449" ht="15">
      <c r="E1449" s="133"/>
    </row>
    <row r="1450" ht="15">
      <c r="E1450" s="133"/>
    </row>
    <row r="1451" ht="15">
      <c r="E1451" s="133"/>
    </row>
    <row r="1452" ht="15">
      <c r="E1452" s="133"/>
    </row>
    <row r="1453" ht="15">
      <c r="E1453" s="133"/>
    </row>
    <row r="1454" ht="15">
      <c r="E1454" s="133"/>
    </row>
    <row r="1455" ht="15">
      <c r="E1455" s="133"/>
    </row>
    <row r="1456" ht="15">
      <c r="E1456" s="133"/>
    </row>
    <row r="1457" ht="15">
      <c r="E1457" s="133"/>
    </row>
    <row r="1458" ht="15">
      <c r="E1458" s="133"/>
    </row>
    <row r="1459" ht="15">
      <c r="E1459" s="133"/>
    </row>
    <row r="1460" ht="15">
      <c r="E1460" s="133"/>
    </row>
    <row r="1461" ht="15">
      <c r="E1461" s="133"/>
    </row>
    <row r="1462" ht="15">
      <c r="E1462" s="133"/>
    </row>
    <row r="1463" ht="15">
      <c r="E1463" s="133"/>
    </row>
    <row r="1464" ht="15">
      <c r="E1464" s="133"/>
    </row>
    <row r="1465" ht="15">
      <c r="E1465" s="133"/>
    </row>
    <row r="1466" ht="15">
      <c r="E1466" s="133"/>
    </row>
    <row r="1467" ht="15">
      <c r="E1467" s="133"/>
    </row>
    <row r="1468" ht="15">
      <c r="E1468" s="133"/>
    </row>
    <row r="1469" ht="15">
      <c r="E1469" s="133"/>
    </row>
    <row r="1470" ht="15">
      <c r="E1470" s="133"/>
    </row>
    <row r="1471" ht="15">
      <c r="E1471" s="133"/>
    </row>
    <row r="1472" ht="15">
      <c r="E1472" s="133"/>
    </row>
    <row r="1473" ht="15">
      <c r="E1473" s="133"/>
    </row>
    <row r="1474" ht="15">
      <c r="E1474" s="133"/>
    </row>
    <row r="1475" ht="15">
      <c r="E1475" s="133"/>
    </row>
    <row r="1476" ht="15">
      <c r="E1476" s="133"/>
    </row>
    <row r="1477" ht="15">
      <c r="E1477" s="133"/>
    </row>
    <row r="1478" ht="15">
      <c r="E1478" s="133"/>
    </row>
    <row r="1479" ht="15">
      <c r="E1479" s="133"/>
    </row>
    <row r="1480" ht="15">
      <c r="E1480" s="133"/>
    </row>
    <row r="1481" ht="15">
      <c r="E1481" s="133"/>
    </row>
    <row r="1482" ht="15">
      <c r="E1482" s="133"/>
    </row>
    <row r="1483" ht="15">
      <c r="E1483" s="133"/>
    </row>
    <row r="1484" ht="15">
      <c r="E1484" s="133"/>
    </row>
    <row r="1485" ht="15">
      <c r="E1485" s="133"/>
    </row>
    <row r="1486" ht="15">
      <c r="E1486" s="133"/>
    </row>
    <row r="1487" ht="15">
      <c r="E1487" s="133"/>
    </row>
    <row r="1488" ht="15">
      <c r="E1488" s="133"/>
    </row>
    <row r="1489" ht="15">
      <c r="E1489" s="133"/>
    </row>
    <row r="1490" ht="15">
      <c r="E1490" s="133"/>
    </row>
    <row r="1491" ht="15">
      <c r="E1491" s="133"/>
    </row>
    <row r="1492" ht="15">
      <c r="E1492" s="133"/>
    </row>
    <row r="1493" ht="15">
      <c r="E1493" s="133"/>
    </row>
    <row r="1494" ht="15">
      <c r="E1494" s="133"/>
    </row>
    <row r="1495" ht="15">
      <c r="E1495" s="133"/>
    </row>
    <row r="1496" ht="15">
      <c r="E1496" s="133"/>
    </row>
    <row r="1497" ht="15">
      <c r="E1497" s="133"/>
    </row>
    <row r="1498" ht="15">
      <c r="E1498" s="133"/>
    </row>
    <row r="1499" ht="15">
      <c r="E1499" s="133"/>
    </row>
    <row r="1500" ht="15">
      <c r="E1500" s="133"/>
    </row>
    <row r="1501" ht="15">
      <c r="E1501" s="133"/>
    </row>
    <row r="1502" ht="15">
      <c r="E1502" s="133"/>
    </row>
    <row r="1503" ht="15">
      <c r="E1503" s="133"/>
    </row>
    <row r="1504" ht="15">
      <c r="E1504" s="133"/>
    </row>
    <row r="1505" ht="15">
      <c r="E1505" s="133"/>
    </row>
    <row r="1506" ht="15">
      <c r="E1506" s="133"/>
    </row>
    <row r="1507" ht="15">
      <c r="E1507" s="133"/>
    </row>
    <row r="1508" ht="15">
      <c r="E1508" s="133"/>
    </row>
    <row r="1509" ht="15">
      <c r="E1509" s="133"/>
    </row>
    <row r="1510" ht="15">
      <c r="E1510" s="133"/>
    </row>
    <row r="1511" ht="15">
      <c r="E1511" s="133"/>
    </row>
    <row r="1512" ht="15">
      <c r="E1512" s="133"/>
    </row>
    <row r="1513" ht="15">
      <c r="E1513" s="133"/>
    </row>
    <row r="1514" ht="15">
      <c r="E1514" s="133"/>
    </row>
    <row r="1515" ht="15">
      <c r="E1515" s="133"/>
    </row>
    <row r="1516" ht="15">
      <c r="E1516" s="133"/>
    </row>
    <row r="1517" ht="15">
      <c r="E1517" s="133"/>
    </row>
    <row r="1518" ht="15">
      <c r="E1518" s="133"/>
    </row>
    <row r="1519" ht="15">
      <c r="E1519" s="133"/>
    </row>
    <row r="1520" ht="15">
      <c r="E1520" s="133"/>
    </row>
    <row r="1521" ht="15">
      <c r="E1521" s="133"/>
    </row>
    <row r="1522" ht="15">
      <c r="E1522" s="133"/>
    </row>
    <row r="1523" ht="15">
      <c r="E1523" s="133"/>
    </row>
    <row r="1524" ht="15">
      <c r="E1524" s="133"/>
    </row>
    <row r="1525" ht="15">
      <c r="E1525" s="133"/>
    </row>
    <row r="1526" ht="15">
      <c r="E1526" s="133"/>
    </row>
    <row r="1527" ht="15">
      <c r="E1527" s="133"/>
    </row>
    <row r="1528" ht="15">
      <c r="E1528" s="133"/>
    </row>
    <row r="1529" ht="15">
      <c r="E1529" s="133"/>
    </row>
    <row r="1530" ht="15">
      <c r="E1530" s="133"/>
    </row>
    <row r="1531" ht="15">
      <c r="E1531" s="133"/>
    </row>
    <row r="1532" ht="15">
      <c r="E1532" s="133"/>
    </row>
    <row r="1533" ht="15">
      <c r="E1533" s="133"/>
    </row>
    <row r="1534" ht="15">
      <c r="E1534" s="133"/>
    </row>
    <row r="1535" ht="15">
      <c r="E1535" s="133"/>
    </row>
    <row r="1536" ht="15">
      <c r="E1536" s="133"/>
    </row>
    <row r="1537" ht="15">
      <c r="E1537" s="133"/>
    </row>
    <row r="1538" ht="15">
      <c r="E1538" s="133"/>
    </row>
  </sheetData>
  <sheetProtection selectLockedCells="1" selectUnlockedCells="1"/>
  <conditionalFormatting sqref="J5 J227:J345">
    <cfRule type="expression" priority="43" dxfId="140" stopIfTrue="1">
      <formula>AND(#REF!&lt;&gt;"x",J5&lt;&gt;U5)</formula>
    </cfRule>
  </conditionalFormatting>
  <conditionalFormatting sqref="J7">
    <cfRule type="expression" priority="42" dxfId="140" stopIfTrue="1">
      <formula>AND(#REF!&lt;&gt;"x",J7&lt;&gt;U7)</formula>
    </cfRule>
  </conditionalFormatting>
  <conditionalFormatting sqref="J8">
    <cfRule type="expression" priority="41" dxfId="140" stopIfTrue="1">
      <formula>AND(#REF!&lt;&gt;"x",J8&lt;&gt;U8)</formula>
    </cfRule>
  </conditionalFormatting>
  <conditionalFormatting sqref="J11">
    <cfRule type="expression" priority="40" dxfId="140" stopIfTrue="1">
      <formula>AND(#REF!&lt;&gt;"x",J11&lt;&gt;U11)</formula>
    </cfRule>
  </conditionalFormatting>
  <conditionalFormatting sqref="J13">
    <cfRule type="expression" priority="39" dxfId="140" stopIfTrue="1">
      <formula>AND(#REF!&lt;&gt;"x",J13&lt;&gt;U13)</formula>
    </cfRule>
  </conditionalFormatting>
  <conditionalFormatting sqref="J14">
    <cfRule type="expression" priority="38" dxfId="140" stopIfTrue="1">
      <formula>AND(#REF!&lt;&gt;"x",J14&lt;&gt;U14)</formula>
    </cfRule>
  </conditionalFormatting>
  <conditionalFormatting sqref="J17">
    <cfRule type="expression" priority="37" dxfId="140" stopIfTrue="1">
      <formula>AND(#REF!&lt;&gt;"x",J17&lt;&gt;U17)</formula>
    </cfRule>
  </conditionalFormatting>
  <conditionalFormatting sqref="J19">
    <cfRule type="expression" priority="36" dxfId="140" stopIfTrue="1">
      <formula>AND(#REF!&lt;&gt;"x",J19&lt;&gt;U19)</formula>
    </cfRule>
  </conditionalFormatting>
  <conditionalFormatting sqref="J20">
    <cfRule type="expression" priority="35" dxfId="140" stopIfTrue="1">
      <formula>AND(#REF!&lt;&gt;"x",J20&lt;&gt;U20)</formula>
    </cfRule>
  </conditionalFormatting>
  <conditionalFormatting sqref="J23">
    <cfRule type="expression" priority="34" dxfId="140" stopIfTrue="1">
      <formula>AND(#REF!&lt;&gt;"x",J23&lt;&gt;U23)</formula>
    </cfRule>
  </conditionalFormatting>
  <conditionalFormatting sqref="J25">
    <cfRule type="expression" priority="33" dxfId="140" stopIfTrue="1">
      <formula>AND(#REF!&lt;&gt;"x",J25&lt;&gt;U25)</formula>
    </cfRule>
  </conditionalFormatting>
  <conditionalFormatting sqref="J26">
    <cfRule type="expression" priority="32" dxfId="140" stopIfTrue="1">
      <formula>AND(#REF!&lt;&gt;"x",J26&lt;&gt;U26)</formula>
    </cfRule>
  </conditionalFormatting>
  <conditionalFormatting sqref="J373:J394">
    <cfRule type="expression" priority="31" dxfId="140" stopIfTrue="1">
      <formula>AND(#REF!&lt;&gt;"x",J373&lt;&gt;U373)</formula>
    </cfRule>
  </conditionalFormatting>
  <conditionalFormatting sqref="J396:J415">
    <cfRule type="expression" priority="30" dxfId="140" stopIfTrue="1">
      <formula>AND(#REF!&lt;&gt;"x",J396&lt;&gt;U395)</formula>
    </cfRule>
  </conditionalFormatting>
  <conditionalFormatting sqref="J395">
    <cfRule type="expression" priority="29" dxfId="140" stopIfTrue="1">
      <formula>AND(#REF!&lt;&gt;"x",J395&lt;&gt;U395)</formula>
    </cfRule>
  </conditionalFormatting>
  <conditionalFormatting sqref="K5">
    <cfRule type="expression" priority="28" dxfId="140" stopIfTrue="1">
      <formula>AND(#REF!&lt;&gt;"x",K5&lt;&gt;V5)</formula>
    </cfRule>
  </conditionalFormatting>
  <conditionalFormatting sqref="K7">
    <cfRule type="expression" priority="27" dxfId="140" stopIfTrue="1">
      <formula>AND(#REF!&lt;&gt;"x",K7&lt;&gt;V7)</formula>
    </cfRule>
  </conditionalFormatting>
  <conditionalFormatting sqref="K8">
    <cfRule type="expression" priority="26" dxfId="140" stopIfTrue="1">
      <formula>AND(#REF!&lt;&gt;"x",K8&lt;&gt;V8)</formula>
    </cfRule>
  </conditionalFormatting>
  <conditionalFormatting sqref="K11">
    <cfRule type="expression" priority="25" dxfId="140" stopIfTrue="1">
      <formula>AND(#REF!&lt;&gt;"x",K11&lt;&gt;V11)</formula>
    </cfRule>
  </conditionalFormatting>
  <conditionalFormatting sqref="K13">
    <cfRule type="expression" priority="24" dxfId="140" stopIfTrue="1">
      <formula>AND(#REF!&lt;&gt;"x",K13&lt;&gt;V13)</formula>
    </cfRule>
  </conditionalFormatting>
  <conditionalFormatting sqref="K14">
    <cfRule type="expression" priority="23" dxfId="140" stopIfTrue="1">
      <formula>AND(#REF!&lt;&gt;"x",K14&lt;&gt;V14)</formula>
    </cfRule>
  </conditionalFormatting>
  <conditionalFormatting sqref="K17">
    <cfRule type="expression" priority="22" dxfId="140" stopIfTrue="1">
      <formula>AND(#REF!&lt;&gt;"x",K17&lt;&gt;V17)</formula>
    </cfRule>
  </conditionalFormatting>
  <conditionalFormatting sqref="K19">
    <cfRule type="expression" priority="21" dxfId="140" stopIfTrue="1">
      <formula>AND(#REF!&lt;&gt;"x",K19&lt;&gt;V19)</formula>
    </cfRule>
  </conditionalFormatting>
  <conditionalFormatting sqref="K20">
    <cfRule type="expression" priority="20" dxfId="140" stopIfTrue="1">
      <formula>AND(#REF!&lt;&gt;"x",K20&lt;&gt;V20)</formula>
    </cfRule>
  </conditionalFormatting>
  <conditionalFormatting sqref="K23">
    <cfRule type="expression" priority="19" dxfId="140" stopIfTrue="1">
      <formula>AND(#REF!&lt;&gt;"x",K23&lt;&gt;V23)</formula>
    </cfRule>
  </conditionalFormatting>
  <conditionalFormatting sqref="K7">
    <cfRule type="expression" priority="18" dxfId="140" stopIfTrue="1">
      <formula>AND(#REF!&lt;&gt;"x",K7&lt;&gt;V7)</formula>
    </cfRule>
  </conditionalFormatting>
  <conditionalFormatting sqref="K8">
    <cfRule type="expression" priority="17" dxfId="140" stopIfTrue="1">
      <formula>AND(#REF!&lt;&gt;"x",K8&lt;&gt;V8)</formula>
    </cfRule>
  </conditionalFormatting>
  <conditionalFormatting sqref="K8">
    <cfRule type="expression" priority="16" dxfId="140" stopIfTrue="1">
      <formula>AND(#REF!&lt;&gt;"x",K8&lt;&gt;V8)</formula>
    </cfRule>
  </conditionalFormatting>
  <conditionalFormatting sqref="K13">
    <cfRule type="expression" priority="15" dxfId="140" stopIfTrue="1">
      <formula>AND(#REF!&lt;&gt;"x",K13&lt;&gt;V13)</formula>
    </cfRule>
  </conditionalFormatting>
  <conditionalFormatting sqref="K14">
    <cfRule type="expression" priority="14" dxfId="140" stopIfTrue="1">
      <formula>AND(#REF!&lt;&gt;"x",K14&lt;&gt;V14)</formula>
    </cfRule>
  </conditionalFormatting>
  <conditionalFormatting sqref="K13">
    <cfRule type="expression" priority="13" dxfId="140" stopIfTrue="1">
      <formula>AND(#REF!&lt;&gt;"x",K13&lt;&gt;V13)</formula>
    </cfRule>
  </conditionalFormatting>
  <conditionalFormatting sqref="K14">
    <cfRule type="expression" priority="12" dxfId="140" stopIfTrue="1">
      <formula>AND(#REF!&lt;&gt;"x",K14&lt;&gt;V14)</formula>
    </cfRule>
  </conditionalFormatting>
  <conditionalFormatting sqref="K14">
    <cfRule type="expression" priority="11" dxfId="140" stopIfTrue="1">
      <formula>AND(#REF!&lt;&gt;"x",K14&lt;&gt;V14)</formula>
    </cfRule>
  </conditionalFormatting>
  <conditionalFormatting sqref="K19">
    <cfRule type="expression" priority="10" dxfId="140" stopIfTrue="1">
      <formula>AND(#REF!&lt;&gt;"x",K19&lt;&gt;V19)</formula>
    </cfRule>
  </conditionalFormatting>
  <conditionalFormatting sqref="K20">
    <cfRule type="expression" priority="9" dxfId="140" stopIfTrue="1">
      <formula>AND(#REF!&lt;&gt;"x",K20&lt;&gt;V20)</formula>
    </cfRule>
  </conditionalFormatting>
  <conditionalFormatting sqref="K19">
    <cfRule type="expression" priority="8" dxfId="140" stopIfTrue="1">
      <formula>AND(#REF!&lt;&gt;"x",K19&lt;&gt;V19)</formula>
    </cfRule>
  </conditionalFormatting>
  <conditionalFormatting sqref="K20">
    <cfRule type="expression" priority="7" dxfId="140" stopIfTrue="1">
      <formula>AND(#REF!&lt;&gt;"x",K20&lt;&gt;V20)</formula>
    </cfRule>
  </conditionalFormatting>
  <conditionalFormatting sqref="K20">
    <cfRule type="expression" priority="6" dxfId="140" stopIfTrue="1">
      <formula>AND(#REF!&lt;&gt;"x",K20&lt;&gt;V20)</formula>
    </cfRule>
  </conditionalFormatting>
  <conditionalFormatting sqref="K25">
    <cfRule type="expression" priority="5" dxfId="140" stopIfTrue="1">
      <formula>AND(#REF!&lt;&gt;"x",K25&lt;&gt;V25)</formula>
    </cfRule>
  </conditionalFormatting>
  <conditionalFormatting sqref="K26">
    <cfRule type="expression" priority="4" dxfId="140" stopIfTrue="1">
      <formula>AND(#REF!&lt;&gt;"x",K26&lt;&gt;V26)</formula>
    </cfRule>
  </conditionalFormatting>
  <conditionalFormatting sqref="K25">
    <cfRule type="expression" priority="3" dxfId="140" stopIfTrue="1">
      <formula>AND(#REF!&lt;&gt;"x",K25&lt;&gt;V25)</formula>
    </cfRule>
  </conditionalFormatting>
  <conditionalFormatting sqref="K26">
    <cfRule type="expression" priority="2" dxfId="140" stopIfTrue="1">
      <formula>AND(#REF!&lt;&gt;"x",K26&lt;&gt;V26)</formula>
    </cfRule>
  </conditionalFormatting>
  <conditionalFormatting sqref="K26">
    <cfRule type="expression" priority="1" dxfId="140" stopIfTrue="1">
      <formula>AND(#REF!&lt;&gt;"x",K26&lt;&gt;V26)</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20.xml><?xml version="1.0" encoding="utf-8"?>
<worksheet xmlns="http://schemas.openxmlformats.org/spreadsheetml/2006/main" xmlns:r="http://schemas.openxmlformats.org/officeDocument/2006/relationships">
  <sheetPr codeName="Plan4">
    <tabColor theme="4" tint="-0.4999699890613556"/>
  </sheetPr>
  <dimension ref="A1:L59"/>
  <sheetViews>
    <sheetView showGridLines="0" zoomScalePageLayoutView="0" workbookViewId="0" topLeftCell="A1">
      <selection activeCell="D47" sqref="D47"/>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7" width="27.33203125" style="108" customWidth="1"/>
    <col min="8" max="8" width="27.83203125" style="108" customWidth="1"/>
    <col min="9" max="12" width="20.5" style="108" customWidth="1"/>
    <col min="13" max="13" width="18.16015625" style="108" customWidth="1"/>
    <col min="14" max="243" width="10.66015625" style="108" customWidth="1"/>
    <col min="244" max="16384" width="10.66015625" style="108" customWidth="1"/>
  </cols>
  <sheetData>
    <row r="1" spans="1:7" s="4" customFormat="1" ht="15.75">
      <c r="A1" s="33"/>
      <c r="B1" s="34"/>
      <c r="C1" s="5"/>
      <c r="D1" s="5"/>
      <c r="E1" s="9"/>
      <c r="F1" s="9"/>
      <c r="G1" s="9"/>
    </row>
    <row r="2" spans="2:8" s="4" customFormat="1" ht="15.75" customHeight="1">
      <c r="B2" s="217" t="str">
        <f>"APLICATIVO DE INFORMAÇÕES MUNICIPAIS ESTRUTURADAS "&amp;BDValores!E2&amp;" - PRESTAÇÃO DE CONTAS DO PREFEITO MUNICIPAL"</f>
        <v>APLICATIVO DE INFORMAÇÕES MUNICIPAIS ESTRUTURADAS 2016 - PRESTAÇÃO DE CONTAS DO PREFEITO MUNICIPAL</v>
      </c>
      <c r="C2" s="217"/>
      <c r="D2" s="217"/>
      <c r="E2" s="217"/>
      <c r="F2" s="217"/>
      <c r="G2" s="217"/>
      <c r="H2" s="217"/>
    </row>
    <row r="3" spans="2:8" s="10" customFormat="1" ht="18.75" customHeight="1">
      <c r="B3" s="237" t="str">
        <f>IF(SUM!$G$3="","",IF(SUM!$G$3="RECIFE","CIDADE DO RECIFE","MUNICÍPIO DE "&amp;UPPER(SUM!G3)))</f>
        <v>MUNICÍPIO DE XEXÉU</v>
      </c>
      <c r="C3" s="237"/>
      <c r="D3" s="237"/>
      <c r="E3" s="237"/>
      <c r="F3" s="237"/>
      <c r="G3" s="237"/>
      <c r="H3" s="237"/>
    </row>
    <row r="4" spans="1:8" s="10" customFormat="1" ht="18.75">
      <c r="A4" s="150"/>
      <c r="B4" s="150"/>
      <c r="C4" s="150"/>
      <c r="D4" s="150"/>
      <c r="E4" s="32"/>
      <c r="F4" s="32"/>
      <c r="G4" s="32"/>
      <c r="H4" s="32"/>
    </row>
    <row r="5" spans="1:8" s="10" customFormat="1" ht="24" customHeight="1">
      <c r="A5" s="150"/>
      <c r="B5" s="150"/>
      <c r="C5" s="150"/>
      <c r="D5" s="150"/>
      <c r="E5" s="32"/>
      <c r="F5" s="32"/>
      <c r="G5" s="32"/>
      <c r="H5" s="32"/>
    </row>
    <row r="6" spans="1:12" s="9" customFormat="1" ht="15.75">
      <c r="A6" s="8"/>
      <c r="B6" s="239" t="s">
        <v>2151</v>
      </c>
      <c r="C6" s="239"/>
      <c r="D6" s="239"/>
      <c r="E6" s="239"/>
      <c r="F6" s="239"/>
      <c r="G6" s="239"/>
      <c r="H6" s="239"/>
      <c r="K6" s="7"/>
      <c r="L6" s="8"/>
    </row>
    <row r="7" spans="1:12" s="9" customFormat="1" ht="15.75">
      <c r="A7" s="8"/>
      <c r="B7" s="241" t="s">
        <v>2148</v>
      </c>
      <c r="C7" s="241"/>
      <c r="D7" s="241"/>
      <c r="E7" s="241"/>
      <c r="F7" s="241"/>
      <c r="G7" s="241"/>
      <c r="H7" s="241"/>
      <c r="K7" s="7"/>
      <c r="L7" s="8"/>
    </row>
    <row r="8" spans="1:12" s="9" customFormat="1" ht="36" customHeight="1">
      <c r="A8" s="8"/>
      <c r="B8" s="240"/>
      <c r="C8" s="240"/>
      <c r="D8" s="240"/>
      <c r="E8" s="240"/>
      <c r="F8" s="240"/>
      <c r="G8" s="240"/>
      <c r="H8" s="240"/>
      <c r="K8" s="7"/>
      <c r="L8" s="8"/>
    </row>
    <row r="9" spans="1:8" s="105" customFormat="1" ht="15.75">
      <c r="A9" s="54"/>
      <c r="B9" s="242" t="s">
        <v>1941</v>
      </c>
      <c r="C9" s="242"/>
      <c r="D9" s="242"/>
      <c r="E9" s="242"/>
      <c r="F9" s="242"/>
      <c r="G9" s="242"/>
      <c r="H9" s="147"/>
    </row>
    <row r="10" spans="1:8" s="105" customFormat="1" ht="15.75" customHeight="1">
      <c r="A10" s="54"/>
      <c r="B10" s="243" t="s">
        <v>1942</v>
      </c>
      <c r="C10" s="243"/>
      <c r="D10" s="243"/>
      <c r="E10" s="243"/>
      <c r="F10" s="243"/>
      <c r="G10" s="243"/>
      <c r="H10" s="147"/>
    </row>
    <row r="11" spans="1:8" s="105" customFormat="1" ht="15.75">
      <c r="A11" s="54"/>
      <c r="B11" s="242" t="s">
        <v>1916</v>
      </c>
      <c r="C11" s="242"/>
      <c r="D11" s="242"/>
      <c r="E11" s="242"/>
      <c r="F11" s="242"/>
      <c r="G11" s="242"/>
      <c r="H11" s="147"/>
    </row>
    <row r="12" spans="1:7" s="105" customFormat="1" ht="15.75">
      <c r="A12" s="54"/>
      <c r="B12" s="197"/>
      <c r="C12" s="197"/>
      <c r="D12" s="197"/>
      <c r="E12" s="197"/>
      <c r="F12" s="197"/>
      <c r="G12" s="196" t="s">
        <v>1926</v>
      </c>
    </row>
    <row r="13" spans="1:7" s="105" customFormat="1" ht="28.5">
      <c r="A13" s="54"/>
      <c r="B13" s="200" t="s">
        <v>1911</v>
      </c>
      <c r="C13" s="201" t="s">
        <v>1912</v>
      </c>
      <c r="D13" s="201" t="s">
        <v>1914</v>
      </c>
      <c r="E13" s="201" t="s">
        <v>1915</v>
      </c>
      <c r="F13" s="201" t="s">
        <v>2145</v>
      </c>
      <c r="G13" s="201" t="s">
        <v>2166</v>
      </c>
    </row>
    <row r="14" spans="1:7" s="105" customFormat="1" ht="10.5" customHeight="1">
      <c r="A14" s="54"/>
      <c r="B14" s="204"/>
      <c r="C14" s="202" t="s">
        <v>1937</v>
      </c>
      <c r="D14" s="202" t="s">
        <v>1940</v>
      </c>
      <c r="E14" s="203"/>
      <c r="F14" s="202" t="s">
        <v>1939</v>
      </c>
      <c r="G14" s="202" t="s">
        <v>1939</v>
      </c>
    </row>
    <row r="15" spans="1:7" s="105" customFormat="1" ht="15.75">
      <c r="A15" s="54"/>
      <c r="B15" s="106" t="s">
        <v>85</v>
      </c>
      <c r="C15" s="92">
        <v>1037185.95</v>
      </c>
      <c r="D15" s="92">
        <v>96009.83</v>
      </c>
      <c r="E15" s="92">
        <v>95752.82</v>
      </c>
      <c r="F15" s="92">
        <v>95752.82</v>
      </c>
      <c r="G15" s="92">
        <v>0</v>
      </c>
    </row>
    <row r="16" spans="1:7" s="105" customFormat="1" ht="15.75">
      <c r="A16" s="54"/>
      <c r="B16" s="106" t="s">
        <v>86</v>
      </c>
      <c r="C16" s="92">
        <v>1233368.45</v>
      </c>
      <c r="D16" s="92">
        <v>118388.11</v>
      </c>
      <c r="E16" s="92">
        <v>118694.29000000001</v>
      </c>
      <c r="F16" s="92">
        <v>118694.29000000001</v>
      </c>
      <c r="G16" s="92">
        <v>0</v>
      </c>
    </row>
    <row r="17" spans="1:7" s="105" customFormat="1" ht="15.75">
      <c r="A17" s="54"/>
      <c r="B17" s="106" t="s">
        <v>87</v>
      </c>
      <c r="C17" s="92">
        <v>1185250.5999999999</v>
      </c>
      <c r="D17" s="92">
        <v>107941.94999999998</v>
      </c>
      <c r="E17" s="92">
        <v>108116.34999999998</v>
      </c>
      <c r="F17" s="92">
        <v>108116.34999999998</v>
      </c>
      <c r="G17" s="92">
        <v>0</v>
      </c>
    </row>
    <row r="18" spans="1:7" s="105" customFormat="1" ht="15.75">
      <c r="A18" s="54"/>
      <c r="B18" s="106" t="s">
        <v>88</v>
      </c>
      <c r="C18" s="92">
        <v>1260558.17</v>
      </c>
      <c r="D18" s="92">
        <v>116451.56</v>
      </c>
      <c r="E18" s="92">
        <v>116451.56</v>
      </c>
      <c r="F18" s="92">
        <v>116451.56</v>
      </c>
      <c r="G18" s="92">
        <v>0</v>
      </c>
    </row>
    <row r="19" spans="1:7" s="105" customFormat="1" ht="15.75">
      <c r="A19" s="54"/>
      <c r="B19" s="106" t="s">
        <v>89</v>
      </c>
      <c r="C19" s="92">
        <v>1255500.37</v>
      </c>
      <c r="D19" s="92">
        <v>116240.31</v>
      </c>
      <c r="E19" s="92">
        <v>116218.61</v>
      </c>
      <c r="F19" s="92">
        <v>116218.61</v>
      </c>
      <c r="G19" s="92">
        <v>0</v>
      </c>
    </row>
    <row r="20" spans="1:7" s="105" customFormat="1" ht="15.75">
      <c r="A20" s="54"/>
      <c r="B20" s="106" t="s">
        <v>90</v>
      </c>
      <c r="C20" s="92">
        <v>1261516.09</v>
      </c>
      <c r="D20" s="92">
        <v>116793.12000000001</v>
      </c>
      <c r="E20" s="92">
        <v>116023.85</v>
      </c>
      <c r="F20" s="92">
        <v>116023.85</v>
      </c>
      <c r="G20" s="92">
        <v>0</v>
      </c>
    </row>
    <row r="21" spans="1:7" s="105" customFormat="1" ht="15.75">
      <c r="A21" s="54"/>
      <c r="B21" s="106" t="s">
        <v>91</v>
      </c>
      <c r="C21" s="92">
        <v>1258044.0799999998</v>
      </c>
      <c r="D21" s="92">
        <v>116313.63</v>
      </c>
      <c r="E21" s="92">
        <v>115368.22</v>
      </c>
      <c r="F21" s="92">
        <v>115368.22</v>
      </c>
      <c r="G21" s="92">
        <v>0</v>
      </c>
    </row>
    <row r="22" spans="1:7" s="105" customFormat="1" ht="15.75">
      <c r="A22" s="54"/>
      <c r="B22" s="106" t="s">
        <v>92</v>
      </c>
      <c r="C22" s="92">
        <v>1267131.0799999998</v>
      </c>
      <c r="D22" s="92">
        <v>117362.06</v>
      </c>
      <c r="E22" s="92">
        <v>116416.65</v>
      </c>
      <c r="F22" s="92">
        <v>116416.65</v>
      </c>
      <c r="G22" s="92">
        <v>0</v>
      </c>
    </row>
    <row r="23" spans="1:7" s="105" customFormat="1" ht="15.75">
      <c r="A23" s="54"/>
      <c r="B23" s="106" t="s">
        <v>93</v>
      </c>
      <c r="C23" s="92">
        <v>1259481.72</v>
      </c>
      <c r="D23" s="92">
        <v>116412.90999999999</v>
      </c>
      <c r="E23" s="92">
        <v>115467.49999999999</v>
      </c>
      <c r="F23" s="92">
        <v>115467.49999999999</v>
      </c>
      <c r="G23" s="92">
        <v>0</v>
      </c>
    </row>
    <row r="24" spans="1:7" s="105" customFormat="1" ht="15.75">
      <c r="A24" s="54"/>
      <c r="B24" s="106" t="s">
        <v>94</v>
      </c>
      <c r="C24" s="92">
        <v>1252287.8399999999</v>
      </c>
      <c r="D24" s="92">
        <v>115718.39</v>
      </c>
      <c r="E24" s="92">
        <v>114772.98000000001</v>
      </c>
      <c r="F24" s="92">
        <v>114772.98000000001</v>
      </c>
      <c r="G24" s="92">
        <v>0</v>
      </c>
    </row>
    <row r="25" spans="1:12" s="105" customFormat="1" ht="15.75">
      <c r="A25" s="54"/>
      <c r="B25" s="106" t="s">
        <v>95</v>
      </c>
      <c r="C25" s="92">
        <v>1260858.6300000001</v>
      </c>
      <c r="D25" s="92">
        <v>116816.25</v>
      </c>
      <c r="E25" s="92">
        <v>116245.34000000001</v>
      </c>
      <c r="F25" s="92">
        <v>116245.34000000001</v>
      </c>
      <c r="G25" s="92">
        <v>0</v>
      </c>
      <c r="I25" s="54"/>
      <c r="J25" s="54"/>
      <c r="K25" s="54"/>
      <c r="L25" s="54"/>
    </row>
    <row r="26" spans="2:7" ht="15.75">
      <c r="B26" s="106" t="s">
        <v>96</v>
      </c>
      <c r="C26" s="92">
        <v>1524289.58</v>
      </c>
      <c r="D26" s="92">
        <v>145402.11999999997</v>
      </c>
      <c r="E26" s="92">
        <v>138958.85</v>
      </c>
      <c r="F26" s="92">
        <v>130828.42</v>
      </c>
      <c r="G26" s="92">
        <v>0</v>
      </c>
    </row>
    <row r="27" spans="2:7" ht="15.75">
      <c r="B27" s="106" t="s">
        <v>1606</v>
      </c>
      <c r="C27" s="92">
        <v>792515.8</v>
      </c>
      <c r="D27" s="92">
        <v>76131.12000000001</v>
      </c>
      <c r="E27" s="92">
        <v>75832.72</v>
      </c>
      <c r="F27" s="92">
        <v>75832.72</v>
      </c>
      <c r="G27" s="92">
        <v>0</v>
      </c>
    </row>
    <row r="28" spans="2:7" ht="15.75">
      <c r="B28" s="107" t="s">
        <v>428</v>
      </c>
      <c r="C28" s="91">
        <f>SUM(C15:C27)</f>
        <v>15847988.360000001</v>
      </c>
      <c r="D28" s="91">
        <f>SUM(D15:D27)</f>
        <v>1475981.36</v>
      </c>
      <c r="E28" s="91">
        <f>SUM(E15:E27)</f>
        <v>1464319.7400000002</v>
      </c>
      <c r="F28" s="91">
        <f>SUM(F15:F27)</f>
        <v>1456189.31</v>
      </c>
      <c r="G28" s="91">
        <f>SUM(G15:G27)</f>
        <v>0</v>
      </c>
    </row>
    <row r="32" spans="2:8" ht="12.75">
      <c r="B32" s="242" t="s">
        <v>1943</v>
      </c>
      <c r="C32" s="242"/>
      <c r="D32" s="242"/>
      <c r="E32" s="242"/>
      <c r="F32" s="242"/>
      <c r="G32" s="242"/>
      <c r="H32" s="242"/>
    </row>
    <row r="33" spans="2:8" ht="12.75">
      <c r="B33" s="243" t="s">
        <v>1944</v>
      </c>
      <c r="C33" s="242"/>
      <c r="D33" s="242"/>
      <c r="E33" s="242"/>
      <c r="F33" s="242"/>
      <c r="G33" s="242"/>
      <c r="H33" s="242"/>
    </row>
    <row r="34" spans="2:8" ht="12.75">
      <c r="B34" s="242" t="s">
        <v>1916</v>
      </c>
      <c r="C34" s="242"/>
      <c r="D34" s="242"/>
      <c r="E34" s="242"/>
      <c r="F34" s="242"/>
      <c r="G34" s="242"/>
      <c r="H34" s="242"/>
    </row>
    <row r="35" spans="2:8" ht="12.75">
      <c r="B35" s="105"/>
      <c r="C35" s="105"/>
      <c r="D35" s="105"/>
      <c r="E35" s="105"/>
      <c r="F35" s="105"/>
      <c r="G35" s="105"/>
      <c r="H35" s="196" t="s">
        <v>1926</v>
      </c>
    </row>
    <row r="36" spans="2:8" ht="28.5">
      <c r="B36" s="200" t="s">
        <v>1911</v>
      </c>
      <c r="C36" s="201" t="s">
        <v>1912</v>
      </c>
      <c r="D36" s="201" t="s">
        <v>1930</v>
      </c>
      <c r="E36" s="201" t="s">
        <v>1915</v>
      </c>
      <c r="F36" s="201" t="s">
        <v>1913</v>
      </c>
      <c r="G36" s="201" t="s">
        <v>2145</v>
      </c>
      <c r="H36" s="201" t="s">
        <v>2166</v>
      </c>
    </row>
    <row r="37" spans="2:8" ht="12.75">
      <c r="B37" s="204"/>
      <c r="C37" s="202" t="s">
        <v>1937</v>
      </c>
      <c r="D37" s="202" t="s">
        <v>1940</v>
      </c>
      <c r="E37" s="203"/>
      <c r="F37" s="202" t="s">
        <v>1938</v>
      </c>
      <c r="G37" s="202" t="s">
        <v>1939</v>
      </c>
      <c r="H37" s="202" t="s">
        <v>1939</v>
      </c>
    </row>
    <row r="38" spans="2:8" ht="15.75">
      <c r="B38" s="106" t="s">
        <v>85</v>
      </c>
      <c r="C38" s="92">
        <v>1037185.95</v>
      </c>
      <c r="D38" s="92">
        <v>227154.41999999998</v>
      </c>
      <c r="E38" s="92">
        <v>239541.6</v>
      </c>
      <c r="F38" s="92">
        <v>6814.97</v>
      </c>
      <c r="G38" s="92">
        <v>232726.63000000003</v>
      </c>
      <c r="H38" s="92">
        <v>0</v>
      </c>
    </row>
    <row r="39" spans="2:8" ht="15.75">
      <c r="B39" s="106" t="s">
        <v>86</v>
      </c>
      <c r="C39" s="92">
        <v>1233368.45</v>
      </c>
      <c r="D39" s="92">
        <v>271325.26</v>
      </c>
      <c r="E39" s="92">
        <v>271413.42</v>
      </c>
      <c r="F39" s="92">
        <v>5234.13</v>
      </c>
      <c r="G39" s="92">
        <v>266179.29</v>
      </c>
      <c r="H39" s="92">
        <v>0</v>
      </c>
    </row>
    <row r="40" spans="2:8" ht="15.75">
      <c r="B40" s="106" t="s">
        <v>87</v>
      </c>
      <c r="C40" s="92">
        <v>1185250.5999999999</v>
      </c>
      <c r="D40" s="92">
        <v>260739.09000000003</v>
      </c>
      <c r="E40" s="92">
        <v>260565.27000000002</v>
      </c>
      <c r="F40" s="92">
        <v>6792.82</v>
      </c>
      <c r="G40" s="92">
        <v>253772.45</v>
      </c>
      <c r="H40" s="92">
        <v>0</v>
      </c>
    </row>
    <row r="41" spans="2:8" ht="15.75">
      <c r="B41" s="106" t="s">
        <v>88</v>
      </c>
      <c r="C41" s="92">
        <v>1260558.17</v>
      </c>
      <c r="D41" s="92">
        <v>277306.69</v>
      </c>
      <c r="E41" s="92">
        <v>276638.12</v>
      </c>
      <c r="F41" s="92">
        <v>7872.29</v>
      </c>
      <c r="G41" s="92">
        <v>268765.82999999996</v>
      </c>
      <c r="H41" s="92">
        <v>6003.5</v>
      </c>
    </row>
    <row r="42" spans="2:8" ht="15.75">
      <c r="B42" s="106" t="s">
        <v>89</v>
      </c>
      <c r="C42" s="92">
        <v>1255500.37</v>
      </c>
      <c r="D42" s="92">
        <v>276193.92</v>
      </c>
      <c r="E42" s="92">
        <v>274247</v>
      </c>
      <c r="F42" s="92">
        <v>8117.780000000001</v>
      </c>
      <c r="G42" s="92">
        <v>266129.22000000003</v>
      </c>
      <c r="H42" s="92">
        <v>2714.25</v>
      </c>
    </row>
    <row r="43" spans="2:8" ht="15.75">
      <c r="B43" s="106" t="s">
        <v>90</v>
      </c>
      <c r="C43" s="92">
        <v>1261516.09</v>
      </c>
      <c r="D43" s="92">
        <v>277517.44</v>
      </c>
      <c r="E43" s="92">
        <v>275349.17</v>
      </c>
      <c r="F43" s="92">
        <v>7930.610000000001</v>
      </c>
      <c r="G43" s="92">
        <v>267418.56000000006</v>
      </c>
      <c r="H43" s="92">
        <v>1410</v>
      </c>
    </row>
    <row r="44" spans="2:8" ht="15.75">
      <c r="B44" s="106" t="s">
        <v>91</v>
      </c>
      <c r="C44" s="92">
        <v>1258044.0799999998</v>
      </c>
      <c r="D44" s="92">
        <v>276753.57</v>
      </c>
      <c r="E44" s="92">
        <v>273853.57</v>
      </c>
      <c r="F44" s="92">
        <v>6135.08</v>
      </c>
      <c r="G44" s="92">
        <v>267718.48999999993</v>
      </c>
      <c r="H44" s="92">
        <v>5038.46</v>
      </c>
    </row>
    <row r="45" spans="2:8" ht="15.75">
      <c r="B45" s="106" t="s">
        <v>92</v>
      </c>
      <c r="C45" s="92">
        <v>1267131.0799999998</v>
      </c>
      <c r="D45" s="92">
        <v>278752.71</v>
      </c>
      <c r="E45" s="92">
        <v>276258.62</v>
      </c>
      <c r="F45" s="92">
        <v>5472.6</v>
      </c>
      <c r="G45" s="92">
        <v>270786.01999999996</v>
      </c>
      <c r="H45" s="92">
        <v>0</v>
      </c>
    </row>
    <row r="46" spans="2:8" ht="15.75">
      <c r="B46" s="106" t="s">
        <v>93</v>
      </c>
      <c r="C46" s="92">
        <v>1259481.72</v>
      </c>
      <c r="D46" s="92">
        <v>277069.83</v>
      </c>
      <c r="E46" s="92">
        <v>274577.70999999996</v>
      </c>
      <c r="F46" s="92">
        <v>5747.250000000001</v>
      </c>
      <c r="G46" s="92">
        <v>268830.45999999996</v>
      </c>
      <c r="H46" s="92">
        <v>0</v>
      </c>
    </row>
    <row r="47" spans="2:8" ht="15.75">
      <c r="B47" s="106" t="s">
        <v>94</v>
      </c>
      <c r="C47" s="92">
        <v>1252287.8399999999</v>
      </c>
      <c r="D47" s="92">
        <v>275487.18000000005</v>
      </c>
      <c r="E47" s="92">
        <v>272993.09</v>
      </c>
      <c r="F47" s="92">
        <v>5888.3099999999995</v>
      </c>
      <c r="G47" s="92">
        <v>267104.78</v>
      </c>
      <c r="H47" s="92">
        <v>5280.2</v>
      </c>
    </row>
    <row r="48" spans="2:8" ht="15.75">
      <c r="B48" s="106" t="s">
        <v>95</v>
      </c>
      <c r="C48" s="92">
        <v>1260858.6300000001</v>
      </c>
      <c r="D48" s="92">
        <v>277372.75</v>
      </c>
      <c r="E48" s="92">
        <v>275908.54000000004</v>
      </c>
      <c r="F48" s="92">
        <v>5688.929999999999</v>
      </c>
      <c r="G48" s="92">
        <v>270219.61</v>
      </c>
      <c r="H48" s="92">
        <v>0</v>
      </c>
    </row>
    <row r="49" spans="2:8" ht="15.75">
      <c r="B49" s="106" t="s">
        <v>96</v>
      </c>
      <c r="C49" s="92">
        <v>1524289.58</v>
      </c>
      <c r="D49" s="92">
        <v>335327.74</v>
      </c>
      <c r="E49" s="92">
        <v>321818.46</v>
      </c>
      <c r="F49" s="92">
        <v>5199.389999999999</v>
      </c>
      <c r="G49" s="92">
        <v>267955.19</v>
      </c>
      <c r="H49" s="92">
        <v>0</v>
      </c>
    </row>
    <row r="50" spans="2:8" ht="15.75">
      <c r="B50" s="106" t="s">
        <v>1606</v>
      </c>
      <c r="C50" s="92">
        <v>792515.8</v>
      </c>
      <c r="D50" s="92">
        <v>174199.75</v>
      </c>
      <c r="E50" s="92">
        <v>174110.96</v>
      </c>
      <c r="F50" s="92">
        <v>0</v>
      </c>
      <c r="G50" s="92">
        <v>174110.96000000002</v>
      </c>
      <c r="H50" s="92">
        <v>0</v>
      </c>
    </row>
    <row r="51" spans="2:8" ht="15.75">
      <c r="B51" s="107" t="s">
        <v>428</v>
      </c>
      <c r="C51" s="91">
        <f aca="true" t="shared" si="0" ref="C51:H51">SUM(C38:C50)</f>
        <v>15847988.360000001</v>
      </c>
      <c r="D51" s="91">
        <f t="shared" si="0"/>
        <v>3485200.3500000006</v>
      </c>
      <c r="E51" s="91">
        <f t="shared" si="0"/>
        <v>3467275.53</v>
      </c>
      <c r="F51" s="91">
        <f t="shared" si="0"/>
        <v>76894.15999999999</v>
      </c>
      <c r="G51" s="91">
        <f t="shared" si="0"/>
        <v>3341717.49</v>
      </c>
      <c r="H51" s="91">
        <f t="shared" si="0"/>
        <v>20446.41</v>
      </c>
    </row>
    <row r="55" ht="12.75">
      <c r="B55" s="198" t="s">
        <v>1949</v>
      </c>
    </row>
    <row r="56" ht="12.75">
      <c r="B56" s="108" t="s">
        <v>1945</v>
      </c>
    </row>
    <row r="57" ht="12.75">
      <c r="B57" s="108" t="s">
        <v>1946</v>
      </c>
    </row>
    <row r="58" ht="12.75">
      <c r="B58" s="108" t="s">
        <v>1947</v>
      </c>
    </row>
    <row r="59" ht="12.75">
      <c r="B59" s="108" t="s">
        <v>1948</v>
      </c>
    </row>
  </sheetData>
  <sheetProtection password="C61A" sheet="1" selectLockedCells="1"/>
  <mergeCells count="11">
    <mergeCell ref="B2:H2"/>
    <mergeCell ref="B3:H3"/>
    <mergeCell ref="B6:H6"/>
    <mergeCell ref="B7:H7"/>
    <mergeCell ref="B8:H8"/>
    <mergeCell ref="B9:G9"/>
    <mergeCell ref="B32:H32"/>
    <mergeCell ref="B33:H33"/>
    <mergeCell ref="B34:H34"/>
    <mergeCell ref="B11:G11"/>
    <mergeCell ref="B10:G10"/>
  </mergeCells>
  <conditionalFormatting sqref="C15:G28 C38:H51">
    <cfRule type="cellIs" priority="6" dxfId="144" operator="equal" stopIfTrue="1">
      <formula>""</formula>
    </cfRule>
  </conditionalFormatting>
  <conditionalFormatting sqref="F15:G27">
    <cfRule type="cellIs" priority="3" dxfId="144" operator="equal" stopIfTrue="1">
      <formula>""</formula>
    </cfRule>
  </conditionalFormatting>
  <conditionalFormatting sqref="F15:G27">
    <cfRule type="cellIs" priority="2" dxfId="144" operator="equal" stopIfTrue="1">
      <formula>""</formula>
    </cfRule>
  </conditionalFormatting>
  <dataValidations count="2">
    <dataValidation type="decimal" operator="lessThan" allowBlank="1" showInputMessage="1" showErrorMessage="1" errorTitle="Aplicativo de Informações:" error="Digitar apenas números com decimal separada por vírgula." sqref="C15:G27 C38:H50">
      <formula1>999999999999999</formula1>
    </dataValidation>
    <dataValidation type="decimal" operator="lessThan" allowBlank="1" showInputMessage="1" showErrorMessage="1" sqref="C28:G28 C51:H51">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3.xml><?xml version="1.0" encoding="utf-8"?>
<worksheet xmlns="http://schemas.openxmlformats.org/spreadsheetml/2006/main" xmlns:r="http://schemas.openxmlformats.org/officeDocument/2006/relationships">
  <sheetPr codeName="Plan21">
    <tabColor rgb="FFFFC000"/>
  </sheetPr>
  <dimension ref="B3:J28"/>
  <sheetViews>
    <sheetView showGridLines="0" tabSelected="1" zoomScale="85" zoomScaleNormal="85" zoomScalePageLayoutView="0" workbookViewId="0" topLeftCell="A7">
      <selection activeCell="B34" sqref="B34"/>
    </sheetView>
  </sheetViews>
  <sheetFormatPr defaultColWidth="9.33203125" defaultRowHeight="12.75"/>
  <cols>
    <col min="1" max="1" width="52.5" style="9" customWidth="1"/>
    <col min="2" max="2" width="144" style="9" customWidth="1"/>
    <col min="3" max="3" width="22.5" style="9" customWidth="1"/>
    <col min="4" max="8" width="9.33203125" style="9" customWidth="1"/>
    <col min="9" max="9" width="0" style="9" hidden="1" customWidth="1"/>
    <col min="10" max="10" width="18.66015625" style="9" hidden="1" customWidth="1"/>
    <col min="11" max="16384" width="9.33203125" style="9" customWidth="1"/>
  </cols>
  <sheetData>
    <row r="1" ht="3.75" customHeight="1"/>
    <row r="2" ht="62.25" customHeight="1"/>
    <row r="3" spans="2:3" ht="15.75">
      <c r="B3" s="214" t="s">
        <v>414</v>
      </c>
      <c r="C3" s="214"/>
    </row>
    <row r="4" spans="2:3" ht="15.75">
      <c r="B4" s="214" t="s">
        <v>2157</v>
      </c>
      <c r="C4" s="214"/>
    </row>
    <row r="6" spans="2:3" ht="57" customHeight="1" thickBot="1">
      <c r="B6" s="215" t="s">
        <v>1950</v>
      </c>
      <c r="C6" s="215"/>
    </row>
    <row r="7" spans="2:3" ht="27" customHeight="1" thickBot="1" thickTop="1">
      <c r="B7" s="212" t="s">
        <v>1552</v>
      </c>
      <c r="C7" s="213"/>
    </row>
    <row r="8" spans="2:3" ht="17.25" thickBot="1" thickTop="1">
      <c r="B8" s="188"/>
      <c r="C8" s="149"/>
    </row>
    <row r="9" spans="2:3" ht="16.5" thickTop="1">
      <c r="B9" s="147" t="s">
        <v>1616</v>
      </c>
      <c r="C9" s="148" t="s">
        <v>1551</v>
      </c>
    </row>
    <row r="10" ht="5.25" customHeight="1" thickBot="1">
      <c r="C10" s="7"/>
    </row>
    <row r="11" spans="2:10" ht="17.25" thickBot="1" thickTop="1">
      <c r="B11" s="189" t="s">
        <v>1816</v>
      </c>
      <c r="C11" s="151" t="str">
        <f>IF(J11=TRUE,"CONCLUÍDO","INCOMPLETO")</f>
        <v>CONCLUÍDO</v>
      </c>
      <c r="I11" s="206"/>
      <c r="J11" s="207" t="b">
        <v>1</v>
      </c>
    </row>
    <row r="12" spans="2:10" ht="17.25" thickBot="1" thickTop="1">
      <c r="B12" s="189" t="s">
        <v>1800</v>
      </c>
      <c r="C12" s="151" t="str">
        <f aca="true" t="shared" si="0" ref="C12:C24">IF(J12=TRUE,"CONCLUÍDO","INCOMPLETO")</f>
        <v>CONCLUÍDO</v>
      </c>
      <c r="I12" s="206"/>
      <c r="J12" s="207" t="b">
        <v>1</v>
      </c>
    </row>
    <row r="13" spans="2:10" ht="17.25" thickBot="1" thickTop="1">
      <c r="B13" s="189" t="s">
        <v>1801</v>
      </c>
      <c r="C13" s="151" t="str">
        <f t="shared" si="0"/>
        <v>CONCLUÍDO</v>
      </c>
      <c r="I13" s="206"/>
      <c r="J13" s="207" t="b">
        <v>1</v>
      </c>
    </row>
    <row r="14" spans="2:10" ht="17.25" thickBot="1" thickTop="1">
      <c r="B14" s="189" t="s">
        <v>2159</v>
      </c>
      <c r="C14" s="151" t="str">
        <f t="shared" si="0"/>
        <v>CONCLUÍDO</v>
      </c>
      <c r="I14" s="206"/>
      <c r="J14" s="207" t="b">
        <v>1</v>
      </c>
    </row>
    <row r="15" spans="2:10" ht="17.25" thickBot="1" thickTop="1">
      <c r="B15" s="189" t="s">
        <v>1802</v>
      </c>
      <c r="C15" s="151" t="str">
        <f t="shared" si="0"/>
        <v>CONCLUÍDO</v>
      </c>
      <c r="I15" s="206"/>
      <c r="J15" s="207" t="b">
        <v>1</v>
      </c>
    </row>
    <row r="16" spans="2:10" ht="17.25" thickBot="1" thickTop="1">
      <c r="B16" s="189" t="s">
        <v>1866</v>
      </c>
      <c r="C16" s="151" t="str">
        <f t="shared" si="0"/>
        <v>CONCLUÍDO</v>
      </c>
      <c r="I16" s="206"/>
      <c r="J16" s="207" t="b">
        <v>1</v>
      </c>
    </row>
    <row r="17" spans="2:10" ht="17.25" thickBot="1" thickTop="1">
      <c r="B17" s="189" t="s">
        <v>1803</v>
      </c>
      <c r="C17" s="151" t="str">
        <f t="shared" si="0"/>
        <v>CONCLUÍDO</v>
      </c>
      <c r="I17" s="206"/>
      <c r="J17" s="207" t="b">
        <v>1</v>
      </c>
    </row>
    <row r="18" spans="2:10" ht="17.25" thickBot="1" thickTop="1">
      <c r="B18" s="189" t="s">
        <v>1804</v>
      </c>
      <c r="C18" s="151" t="str">
        <f t="shared" si="0"/>
        <v>CONCLUÍDO</v>
      </c>
      <c r="I18" s="206"/>
      <c r="J18" s="207" t="b">
        <v>1</v>
      </c>
    </row>
    <row r="19" spans="2:10" ht="17.25" thickBot="1" thickTop="1">
      <c r="B19" s="189" t="s">
        <v>1805</v>
      </c>
      <c r="C19" s="151" t="str">
        <f t="shared" si="0"/>
        <v>CONCLUÍDO</v>
      </c>
      <c r="I19" s="206"/>
      <c r="J19" s="207" t="b">
        <v>1</v>
      </c>
    </row>
    <row r="20" spans="2:10" ht="17.25" thickBot="1" thickTop="1">
      <c r="B20" s="189" t="s">
        <v>1869</v>
      </c>
      <c r="C20" s="151" t="str">
        <f t="shared" si="0"/>
        <v>CONCLUÍDO</v>
      </c>
      <c r="I20" s="206"/>
      <c r="J20" s="207" t="b">
        <v>1</v>
      </c>
    </row>
    <row r="21" spans="2:10" ht="17.25" thickBot="1" thickTop="1">
      <c r="B21" s="189" t="s">
        <v>1806</v>
      </c>
      <c r="C21" s="151" t="str">
        <f t="shared" si="0"/>
        <v>CONCLUÍDO</v>
      </c>
      <c r="I21" s="206"/>
      <c r="J21" s="207" t="b">
        <v>1</v>
      </c>
    </row>
    <row r="22" spans="2:10" ht="17.25" thickBot="1" thickTop="1">
      <c r="B22" s="189" t="s">
        <v>1817</v>
      </c>
      <c r="C22" s="151" t="str">
        <f t="shared" si="0"/>
        <v>CONCLUÍDO</v>
      </c>
      <c r="I22" s="206"/>
      <c r="J22" s="207" t="b">
        <v>1</v>
      </c>
    </row>
    <row r="23" spans="2:10" ht="17.25" thickBot="1" thickTop="1">
      <c r="B23" s="189" t="s">
        <v>1807</v>
      </c>
      <c r="C23" s="151" t="str">
        <f t="shared" si="0"/>
        <v>CONCLUÍDO</v>
      </c>
      <c r="I23" s="206"/>
      <c r="J23" s="207" t="b">
        <v>1</v>
      </c>
    </row>
    <row r="24" spans="2:10" ht="17.25" thickBot="1" thickTop="1">
      <c r="B24" s="189" t="s">
        <v>1808</v>
      </c>
      <c r="C24" s="151" t="str">
        <f t="shared" si="0"/>
        <v>CONCLUÍDO</v>
      </c>
      <c r="I24" s="206"/>
      <c r="J24" s="207" t="b">
        <v>1</v>
      </c>
    </row>
    <row r="25" spans="2:10" ht="17.25" thickBot="1" thickTop="1">
      <c r="B25" s="189" t="s">
        <v>2155</v>
      </c>
      <c r="C25" s="151" t="str">
        <f>IF(J25=TRUE,"CONCLUÍDO","INCOMPLETO")</f>
        <v>CONCLUÍDO</v>
      </c>
      <c r="I25" s="206"/>
      <c r="J25" s="207" t="b">
        <v>1</v>
      </c>
    </row>
    <row r="26" spans="2:10" ht="17.25" thickBot="1" thickTop="1">
      <c r="B26" s="189" t="s">
        <v>2149</v>
      </c>
      <c r="C26" s="151" t="str">
        <f>IF(J26=TRUE,"CONCLUÍDO","INCOMPLETO")</f>
        <v>CONCLUÍDO</v>
      </c>
      <c r="I26" s="206"/>
      <c r="J26" s="206" t="b">
        <v>1</v>
      </c>
    </row>
    <row r="27" spans="2:10" ht="17.25" thickBot="1" thickTop="1">
      <c r="B27" s="189" t="s">
        <v>2150</v>
      </c>
      <c r="C27" s="151" t="str">
        <f>IF(J27=TRUE,"CONCLUÍDO","INCOMPLETO")</f>
        <v>CONCLUÍDO</v>
      </c>
      <c r="I27" s="206"/>
      <c r="J27" s="206" t="b">
        <v>1</v>
      </c>
    </row>
    <row r="28" spans="2:3" ht="16.5" thickTop="1">
      <c r="B28" s="144"/>
      <c r="C28" s="7"/>
    </row>
  </sheetData>
  <sheetProtection password="C61A" sheet="1"/>
  <mergeCells count="4">
    <mergeCell ref="B7:C7"/>
    <mergeCell ref="B3:C3"/>
    <mergeCell ref="B4:C4"/>
    <mergeCell ref="B6:C6"/>
  </mergeCells>
  <conditionalFormatting sqref="C11:C27">
    <cfRule type="expression" priority="5" dxfId="141" stopIfTrue="1">
      <formula>J11=FALSE</formula>
    </cfRule>
    <cfRule type="expression" priority="6" dxfId="142" stopIfTrue="1">
      <formula>J11=TRUE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90"/>
  <sheetViews>
    <sheetView showGridLines="0" showRowColHeaders="0" zoomScalePageLayoutView="0" workbookViewId="0" topLeftCell="A1">
      <selection activeCell="W14" sqref="W14:AK14"/>
    </sheetView>
  </sheetViews>
  <sheetFormatPr defaultColWidth="9.33203125" defaultRowHeight="12.75"/>
  <cols>
    <col min="1" max="1" width="47" style="72" customWidth="1"/>
    <col min="2" max="2" width="1.66796875" style="146" customWidth="1"/>
    <col min="3" max="3" width="3.83203125" style="145" customWidth="1"/>
    <col min="4" max="4" width="3.83203125" style="73" customWidth="1"/>
    <col min="5" max="5" width="1.83203125" style="72" customWidth="1"/>
    <col min="6" max="6" width="3.83203125" style="72" customWidth="1"/>
    <col min="7" max="7" width="4.66015625" style="69" customWidth="1"/>
    <col min="8" max="14" width="3.83203125" style="69" customWidth="1"/>
    <col min="15" max="15" width="6" style="69" customWidth="1"/>
    <col min="16" max="34" width="3.83203125" style="69" customWidth="1"/>
    <col min="35" max="35" width="5.5" style="69" customWidth="1"/>
    <col min="36" max="39" width="3.83203125" style="69" customWidth="1"/>
    <col min="40" max="16384" width="9.33203125" style="69" customWidth="1"/>
  </cols>
  <sheetData>
    <row r="1" spans="1:9" s="4" customFormat="1" ht="15.75">
      <c r="A1" s="11"/>
      <c r="B1" s="33"/>
      <c r="C1" s="33">
        <f>""</f>
      </c>
      <c r="D1" s="34"/>
      <c r="E1" s="5"/>
      <c r="F1" s="6"/>
      <c r="G1" s="7"/>
      <c r="H1" s="8"/>
      <c r="I1" s="9"/>
    </row>
    <row r="2" spans="1:38" s="4" customFormat="1" ht="15.75" customHeight="1">
      <c r="A2" s="33"/>
      <c r="B2" s="217" t="str">
        <f>"APLICATIVO DE INFORMAÇÕES MUNICIPAIS ESTRUTURADAS "&amp;BDValores!E2&amp;" - PRESTAÇÃO DE CONTAS DO PREFEITO MUNICIPAL"</f>
        <v>APLICATIVO DE INFORMAÇÕES MUNICIPAIS ESTRUTURADAS 2016 - PRESTAÇÃO DE CONTAS DO PREFEITO MUNICIPAL</v>
      </c>
      <c r="C2" s="217"/>
      <c r="D2" s="217"/>
      <c r="E2" s="217"/>
      <c r="F2" s="217"/>
      <c r="G2" s="217"/>
      <c r="H2" s="217"/>
      <c r="I2" s="217"/>
      <c r="J2" s="217"/>
      <c r="K2" s="217"/>
      <c r="L2" s="217"/>
      <c r="M2" s="217"/>
      <c r="N2" s="217"/>
      <c r="O2" s="217"/>
      <c r="P2" s="217"/>
      <c r="Q2" s="217"/>
      <c r="R2" s="217"/>
      <c r="S2" s="217"/>
      <c r="T2" s="217"/>
      <c r="U2" s="217"/>
      <c r="V2" s="217"/>
      <c r="W2" s="217"/>
      <c r="X2" s="217"/>
      <c r="Y2" s="217"/>
      <c r="Z2" s="217"/>
      <c r="AA2" s="217"/>
      <c r="AB2" s="217"/>
      <c r="AC2" s="217"/>
      <c r="AD2" s="217"/>
      <c r="AE2" s="217"/>
      <c r="AF2" s="217"/>
      <c r="AG2" s="217"/>
      <c r="AH2" s="217"/>
      <c r="AI2" s="217"/>
      <c r="AJ2" s="217"/>
      <c r="AK2" s="217"/>
      <c r="AL2" s="217"/>
    </row>
    <row r="3" spans="1:38" s="10" customFormat="1" ht="18.75" customHeight="1">
      <c r="A3" s="35"/>
      <c r="B3" s="216" t="str">
        <f>IF(SUM!$G$3="","",IF(SUM!$G$3="RECIFE","CIDADE DO RECIFE","MUNICÍPIO DE "&amp;UPPER(SUM!G3)))</f>
        <v>MUNICÍPIO DE XEXÉU</v>
      </c>
      <c r="C3" s="216"/>
      <c r="D3" s="216"/>
      <c r="E3" s="216"/>
      <c r="F3" s="216"/>
      <c r="G3" s="216"/>
      <c r="H3" s="216"/>
      <c r="I3" s="216"/>
      <c r="J3" s="216"/>
      <c r="K3" s="216"/>
      <c r="L3" s="216"/>
      <c r="M3" s="216"/>
      <c r="N3" s="216"/>
      <c r="O3" s="216"/>
      <c r="P3" s="216"/>
      <c r="Q3" s="216"/>
      <c r="R3" s="216"/>
      <c r="S3" s="216"/>
      <c r="T3" s="216"/>
      <c r="U3" s="216"/>
      <c r="V3" s="216"/>
      <c r="W3" s="216"/>
      <c r="X3" s="216"/>
      <c r="Y3" s="216"/>
      <c r="Z3" s="216"/>
      <c r="AA3" s="216"/>
      <c r="AB3" s="216"/>
      <c r="AC3" s="216"/>
      <c r="AD3" s="216"/>
      <c r="AE3" s="216"/>
      <c r="AF3" s="216"/>
      <c r="AG3" s="216"/>
      <c r="AH3" s="216"/>
      <c r="AI3" s="216"/>
      <c r="AJ3" s="216"/>
      <c r="AK3" s="216"/>
      <c r="AL3" s="216"/>
    </row>
    <row r="4" spans="1:6" s="4" customFormat="1" ht="12.75">
      <c r="A4" s="33"/>
      <c r="B4" s="34"/>
      <c r="C4" s="34"/>
      <c r="D4" s="34"/>
      <c r="E4" s="34"/>
      <c r="F4" s="34"/>
    </row>
    <row r="5" spans="1:6" s="4" customFormat="1" ht="20.25" customHeight="1">
      <c r="A5" s="33"/>
      <c r="B5" s="34"/>
      <c r="C5" s="34"/>
      <c r="D5" s="34"/>
      <c r="E5" s="34"/>
      <c r="F5" s="34"/>
    </row>
    <row r="6" spans="1:38" s="4" customFormat="1" ht="21" customHeight="1">
      <c r="A6" s="7"/>
      <c r="B6" s="218" t="str">
        <f>UPPER(MENU!B11)</f>
        <v>01 DADOS DO RESPONSÁVEL PELO PREENCHIMENTO DESTE APLICATIVO</v>
      </c>
      <c r="C6" s="219"/>
      <c r="D6" s="219"/>
      <c r="E6" s="219"/>
      <c r="F6" s="219"/>
      <c r="G6" s="219"/>
      <c r="H6" s="219"/>
      <c r="I6" s="219"/>
      <c r="J6" s="219"/>
      <c r="K6" s="219"/>
      <c r="L6" s="219"/>
      <c r="M6" s="219"/>
      <c r="N6" s="219"/>
      <c r="O6" s="219"/>
      <c r="P6" s="219"/>
      <c r="Q6" s="219"/>
      <c r="R6" s="219"/>
      <c r="S6" s="219"/>
      <c r="T6" s="219"/>
      <c r="U6" s="219"/>
      <c r="V6" s="219"/>
      <c r="W6" s="219"/>
      <c r="X6" s="219"/>
      <c r="Y6" s="219"/>
      <c r="Z6" s="219"/>
      <c r="AA6" s="219"/>
      <c r="AB6" s="219"/>
      <c r="AC6" s="219"/>
      <c r="AD6" s="219"/>
      <c r="AE6" s="219"/>
      <c r="AF6" s="219"/>
      <c r="AG6" s="219"/>
      <c r="AH6" s="219"/>
      <c r="AI6" s="219"/>
      <c r="AJ6" s="219"/>
      <c r="AK6" s="219"/>
      <c r="AL6" s="220"/>
    </row>
    <row r="7" spans="1:3" ht="12.75">
      <c r="A7" s="70"/>
      <c r="B7" s="71"/>
      <c r="C7" s="72"/>
    </row>
    <row r="8" spans="1:3" ht="12.75">
      <c r="A8" s="70"/>
      <c r="B8" s="71"/>
      <c r="C8" s="72"/>
    </row>
    <row r="9" spans="1:22" ht="12.75">
      <c r="A9" s="70"/>
      <c r="B9" s="72"/>
      <c r="C9" s="70" t="s">
        <v>1809</v>
      </c>
      <c r="D9" s="72"/>
      <c r="E9" s="73"/>
      <c r="F9" s="224" t="s">
        <v>2588</v>
      </c>
      <c r="G9" s="224"/>
      <c r="H9" s="224"/>
      <c r="I9" s="224"/>
      <c r="J9" s="224"/>
      <c r="K9" s="224"/>
      <c r="L9" s="224"/>
      <c r="M9" s="224"/>
      <c r="N9" s="224"/>
      <c r="O9" s="224"/>
      <c r="P9" s="224"/>
      <c r="Q9" s="224"/>
      <c r="R9" s="224"/>
      <c r="S9" s="224"/>
      <c r="T9" s="224"/>
      <c r="U9" s="224"/>
      <c r="V9" s="224"/>
    </row>
    <row r="10" spans="1:22" ht="12.75">
      <c r="A10" s="70"/>
      <c r="B10" s="72"/>
      <c r="C10" s="70" t="s">
        <v>223</v>
      </c>
      <c r="D10" s="72"/>
      <c r="E10" s="73"/>
      <c r="F10" s="225" t="s">
        <v>2589</v>
      </c>
      <c r="G10" s="224"/>
      <c r="H10" s="224"/>
      <c r="I10" s="224"/>
      <c r="J10" s="224"/>
      <c r="K10" s="224"/>
      <c r="L10" s="224"/>
      <c r="M10" s="224"/>
      <c r="N10" s="224"/>
      <c r="O10" s="224"/>
      <c r="P10" s="224"/>
      <c r="Q10" s="224"/>
      <c r="R10" s="224"/>
      <c r="S10" s="224"/>
      <c r="T10" s="224"/>
      <c r="U10" s="224"/>
      <c r="V10" s="224"/>
    </row>
    <row r="11" spans="1:11" ht="12.75">
      <c r="A11" s="70"/>
      <c r="B11" s="72"/>
      <c r="C11" s="70" t="s">
        <v>224</v>
      </c>
      <c r="D11" s="72"/>
      <c r="E11" s="73"/>
      <c r="F11" s="224">
        <v>8137214197</v>
      </c>
      <c r="G11" s="224"/>
      <c r="H11" s="224"/>
      <c r="I11" s="224"/>
      <c r="J11" s="224"/>
      <c r="K11" s="82" t="s">
        <v>1615</v>
      </c>
    </row>
    <row r="12" spans="1:3" ht="14.25" customHeight="1">
      <c r="A12" s="70"/>
      <c r="B12" s="71"/>
      <c r="C12" s="72"/>
    </row>
    <row r="13" spans="1:3" ht="18.75" customHeight="1">
      <c r="A13" s="70"/>
      <c r="B13" s="71"/>
      <c r="C13" s="72"/>
    </row>
    <row r="14" spans="1:37" ht="50.25" customHeight="1">
      <c r="A14" s="70"/>
      <c r="B14" s="71"/>
      <c r="C14" s="221" t="s">
        <v>1864</v>
      </c>
      <c r="D14" s="221"/>
      <c r="E14" s="221"/>
      <c r="F14" s="221"/>
      <c r="G14" s="221"/>
      <c r="H14" s="221"/>
      <c r="I14" s="221"/>
      <c r="J14" s="221"/>
      <c r="K14" s="221"/>
      <c r="L14" s="221"/>
      <c r="M14" s="221"/>
      <c r="N14" s="221"/>
      <c r="O14" s="221"/>
      <c r="P14" s="221"/>
      <c r="Q14" s="221"/>
      <c r="R14" s="221"/>
      <c r="S14" s="221"/>
      <c r="T14" s="221"/>
      <c r="U14" s="221"/>
      <c r="W14" s="222" t="s">
        <v>2590</v>
      </c>
      <c r="X14" s="223"/>
      <c r="Y14" s="223"/>
      <c r="Z14" s="223"/>
      <c r="AA14" s="223"/>
      <c r="AB14" s="223"/>
      <c r="AC14" s="223"/>
      <c r="AD14" s="223"/>
      <c r="AE14" s="223"/>
      <c r="AF14" s="223"/>
      <c r="AG14" s="223"/>
      <c r="AH14" s="223"/>
      <c r="AI14" s="223"/>
      <c r="AJ14" s="223"/>
      <c r="AK14" s="223"/>
    </row>
    <row r="15" spans="1:3" ht="18.75" customHeight="1">
      <c r="A15" s="70"/>
      <c r="B15" s="71"/>
      <c r="C15" s="72"/>
    </row>
    <row r="16" spans="1:3" ht="12.75">
      <c r="A16" s="70"/>
      <c r="B16" s="71"/>
      <c r="C16" s="72"/>
    </row>
    <row r="17" spans="1:3" ht="12.75">
      <c r="A17" s="70"/>
      <c r="B17" s="71"/>
      <c r="C17" s="72"/>
    </row>
    <row r="18" spans="1:3" ht="12.75">
      <c r="A18" s="70"/>
      <c r="B18" s="71"/>
      <c r="C18" s="72"/>
    </row>
    <row r="19" spans="1:3" ht="12.75">
      <c r="A19" s="70"/>
      <c r="B19" s="71"/>
      <c r="C19" s="72"/>
    </row>
    <row r="20" spans="1:3" ht="12.75">
      <c r="A20" s="70"/>
      <c r="B20" s="71"/>
      <c r="C20" s="72"/>
    </row>
    <row r="21" spans="1:3" ht="12.75">
      <c r="A21" s="70"/>
      <c r="B21" s="71"/>
      <c r="C21" s="72"/>
    </row>
    <row r="22" spans="1:3" ht="12.75">
      <c r="A22" s="70"/>
      <c r="B22" s="71"/>
      <c r="C22" s="72"/>
    </row>
    <row r="23" spans="2:3" ht="23.25" customHeight="1">
      <c r="B23" s="71"/>
      <c r="C23" s="72"/>
    </row>
    <row r="24" spans="2:3" ht="12.75">
      <c r="B24" s="71"/>
      <c r="C24" s="72"/>
    </row>
    <row r="25" spans="2:3" ht="12.75">
      <c r="B25" s="71"/>
      <c r="C25" s="72"/>
    </row>
    <row r="26" spans="2:3" ht="12.75">
      <c r="B26" s="71"/>
      <c r="C26" s="72"/>
    </row>
    <row r="27" spans="2:3" ht="12.75">
      <c r="B27" s="71"/>
      <c r="C27" s="72"/>
    </row>
    <row r="28" spans="1:3" ht="12.75" customHeight="1">
      <c r="A28" s="73"/>
      <c r="B28" s="71"/>
      <c r="C28" s="72"/>
    </row>
    <row r="29" spans="2:3" ht="12.75">
      <c r="B29" s="71"/>
      <c r="C29" s="72"/>
    </row>
    <row r="30" spans="2:3" ht="12.75">
      <c r="B30" s="71"/>
      <c r="C30" s="72"/>
    </row>
    <row r="31" spans="2:3" ht="12.75">
      <c r="B31" s="71"/>
      <c r="C31" s="72"/>
    </row>
    <row r="32" spans="2:3" ht="12.75">
      <c r="B32" s="71"/>
      <c r="C32" s="72"/>
    </row>
    <row r="33" spans="2:3" ht="12.75">
      <c r="B33" s="71"/>
      <c r="C33" s="72"/>
    </row>
    <row r="34" spans="2:3" ht="12.75">
      <c r="B34" s="72"/>
      <c r="C34" s="84"/>
    </row>
    <row r="35" spans="2:3" ht="12.75">
      <c r="B35" s="72"/>
      <c r="C35" s="84"/>
    </row>
    <row r="36" spans="2:3" ht="12.75">
      <c r="B36" s="72"/>
      <c r="C36" s="84"/>
    </row>
    <row r="37" spans="2:3" ht="12.75">
      <c r="B37" s="72"/>
      <c r="C37" s="84"/>
    </row>
    <row r="38" spans="2:3" ht="12.75">
      <c r="B38" s="72"/>
      <c r="C38" s="84"/>
    </row>
    <row r="39" spans="2:3" ht="12.75">
      <c r="B39" s="72"/>
      <c r="C39" s="84"/>
    </row>
    <row r="40" spans="2:3" ht="12.75">
      <c r="B40" s="72"/>
      <c r="C40" s="84"/>
    </row>
    <row r="41" spans="2:3" ht="12.75">
      <c r="B41" s="72"/>
      <c r="C41" s="84"/>
    </row>
    <row r="42" spans="2:3" ht="12.75">
      <c r="B42" s="72"/>
      <c r="C42" s="84"/>
    </row>
    <row r="43" spans="2:3" ht="12.75">
      <c r="B43" s="72"/>
      <c r="C43" s="84"/>
    </row>
    <row r="44" spans="2:3" ht="12.75">
      <c r="B44" s="72"/>
      <c r="C44" s="84"/>
    </row>
    <row r="45" spans="2:3" ht="12.75">
      <c r="B45" s="72"/>
      <c r="C45" s="84"/>
    </row>
    <row r="46" spans="2:3" ht="12.75">
      <c r="B46" s="72"/>
      <c r="C46" s="84"/>
    </row>
    <row r="47" spans="2:3" ht="12.75">
      <c r="B47" s="72"/>
      <c r="C47" s="84"/>
    </row>
    <row r="48" spans="2:3" ht="12.75">
      <c r="B48" s="72"/>
      <c r="C48" s="84"/>
    </row>
    <row r="49" spans="2:3" ht="12.75">
      <c r="B49" s="72"/>
      <c r="C49" s="84"/>
    </row>
    <row r="50" spans="2:3" ht="12.75">
      <c r="B50" s="72"/>
      <c r="C50" s="84"/>
    </row>
    <row r="51" spans="2:3" ht="12.75">
      <c r="B51" s="72"/>
      <c r="C51" s="84"/>
    </row>
    <row r="52" spans="2:3" ht="12.75">
      <c r="B52" s="72"/>
      <c r="C52" s="84"/>
    </row>
    <row r="53" spans="2:3" ht="12.75">
      <c r="B53" s="72"/>
      <c r="C53" s="84"/>
    </row>
    <row r="54" spans="2:3" ht="12.75">
      <c r="B54" s="72"/>
      <c r="C54" s="84"/>
    </row>
    <row r="55" spans="2:3" ht="12.75">
      <c r="B55" s="72"/>
      <c r="C55" s="84"/>
    </row>
    <row r="56" spans="2:3" ht="12.75">
      <c r="B56" s="72"/>
      <c r="C56" s="84"/>
    </row>
    <row r="57" spans="2:3" ht="12.75">
      <c r="B57" s="72"/>
      <c r="C57" s="84"/>
    </row>
    <row r="58" spans="2:3" ht="12.75">
      <c r="B58" s="72"/>
      <c r="C58" s="84"/>
    </row>
    <row r="59" spans="2:3" ht="12.75">
      <c r="B59" s="72"/>
      <c r="C59" s="84"/>
    </row>
    <row r="60" spans="2:3" ht="12.75">
      <c r="B60" s="72"/>
      <c r="C60" s="84"/>
    </row>
    <row r="61" spans="2:3" ht="12.75">
      <c r="B61" s="72"/>
      <c r="C61" s="84"/>
    </row>
    <row r="62" spans="2:3" ht="12.75">
      <c r="B62" s="72"/>
      <c r="C62" s="84"/>
    </row>
    <row r="63" spans="2:3" ht="12.75">
      <c r="B63" s="72"/>
      <c r="C63" s="84"/>
    </row>
    <row r="64" spans="2:3" ht="12.75">
      <c r="B64" s="72"/>
      <c r="C64" s="84"/>
    </row>
    <row r="65" spans="2:3" ht="12.75">
      <c r="B65" s="72"/>
      <c r="C65" s="84"/>
    </row>
    <row r="66" spans="2:3" ht="12.75">
      <c r="B66" s="72"/>
      <c r="C66" s="84"/>
    </row>
    <row r="67" spans="2:3" ht="12.75">
      <c r="B67" s="72"/>
      <c r="C67" s="84"/>
    </row>
    <row r="68" spans="2:3" ht="12.75">
      <c r="B68" s="72"/>
      <c r="C68" s="84"/>
    </row>
    <row r="69" spans="2:3" ht="12.75">
      <c r="B69" s="72"/>
      <c r="C69" s="84"/>
    </row>
    <row r="70" spans="2:3" ht="12.75">
      <c r="B70" s="72"/>
      <c r="C70" s="84"/>
    </row>
    <row r="71" spans="2:3" ht="12.75">
      <c r="B71" s="72"/>
      <c r="C71" s="84"/>
    </row>
    <row r="72" spans="2:3" ht="12.75">
      <c r="B72" s="72"/>
      <c r="C72" s="84"/>
    </row>
    <row r="73" spans="2:3" ht="12.75">
      <c r="B73" s="72"/>
      <c r="C73" s="84"/>
    </row>
    <row r="74" spans="2:3" ht="12.75">
      <c r="B74" s="72"/>
      <c r="C74" s="84"/>
    </row>
    <row r="75" spans="2:3" ht="12.75">
      <c r="B75" s="72"/>
      <c r="C75" s="84"/>
    </row>
    <row r="76" spans="2:3" ht="12.75">
      <c r="B76" s="72"/>
      <c r="C76" s="84"/>
    </row>
    <row r="77" spans="2:3" ht="12.75">
      <c r="B77" s="72"/>
      <c r="C77" s="84"/>
    </row>
    <row r="78" spans="2:3" ht="12.75">
      <c r="B78" s="72"/>
      <c r="C78" s="84"/>
    </row>
    <row r="79" spans="2:3" ht="12.75">
      <c r="B79" s="72"/>
      <c r="C79" s="84"/>
    </row>
    <row r="80" spans="2:3" ht="12.75">
      <c r="B80" s="72"/>
      <c r="C80" s="84"/>
    </row>
    <row r="81" spans="2:3" ht="12.75">
      <c r="B81" s="72"/>
      <c r="C81" s="84"/>
    </row>
    <row r="82" spans="2:3" ht="12.75">
      <c r="B82" s="72"/>
      <c r="C82" s="84"/>
    </row>
    <row r="83" spans="2:3" ht="12.75">
      <c r="B83" s="72"/>
      <c r="C83" s="84"/>
    </row>
    <row r="84" spans="2:3" ht="12.75">
      <c r="B84" s="72"/>
      <c r="C84" s="84"/>
    </row>
    <row r="85" spans="2:3" ht="12.75">
      <c r="B85" s="72"/>
      <c r="C85" s="84"/>
    </row>
    <row r="86" spans="2:3" ht="12.75">
      <c r="B86" s="72"/>
      <c r="C86" s="84"/>
    </row>
    <row r="87" spans="2:3" ht="12.75">
      <c r="B87" s="72"/>
      <c r="C87" s="84"/>
    </row>
    <row r="88" spans="2:3" ht="12.75">
      <c r="B88" s="72"/>
      <c r="C88" s="16"/>
    </row>
    <row r="89" spans="2:3" ht="12.75">
      <c r="B89" s="72"/>
      <c r="C89" s="16"/>
    </row>
    <row r="90" spans="2:3" ht="12.75">
      <c r="B90" s="72"/>
      <c r="C90" s="16"/>
    </row>
    <row r="91" spans="2:3" ht="12.75">
      <c r="B91" s="72"/>
      <c r="C91" s="16"/>
    </row>
    <row r="92" spans="2:3" ht="12.75">
      <c r="B92" s="72"/>
      <c r="C92" s="16"/>
    </row>
    <row r="93" spans="2:3" ht="12.75">
      <c r="B93" s="72"/>
      <c r="C93" s="16"/>
    </row>
    <row r="94" spans="2:3" ht="12.75">
      <c r="B94" s="72"/>
      <c r="C94" s="16"/>
    </row>
    <row r="95" spans="2:3" ht="12.75">
      <c r="B95" s="72"/>
      <c r="C95" s="16"/>
    </row>
    <row r="96" spans="2:3" ht="12.75">
      <c r="B96" s="72"/>
      <c r="C96" s="16"/>
    </row>
    <row r="97" spans="2:3" ht="12.75">
      <c r="B97" s="72"/>
      <c r="C97" s="16"/>
    </row>
    <row r="98" spans="2:3" ht="12.75">
      <c r="B98" s="72"/>
      <c r="C98" s="16"/>
    </row>
    <row r="99" spans="2:3" ht="12.75">
      <c r="B99" s="72"/>
      <c r="C99" s="16"/>
    </row>
    <row r="100" spans="2:3" ht="12.75">
      <c r="B100" s="72"/>
      <c r="C100" s="16"/>
    </row>
    <row r="101" spans="2:3" ht="12.75">
      <c r="B101" s="72"/>
      <c r="C101" s="16"/>
    </row>
    <row r="102" spans="2:3" ht="12.75">
      <c r="B102" s="72"/>
      <c r="C102" s="16"/>
    </row>
    <row r="103" spans="2:3" ht="12.75">
      <c r="B103" s="72"/>
      <c r="C103" s="16"/>
    </row>
    <row r="104" spans="2:3" ht="12.75">
      <c r="B104" s="72"/>
      <c r="C104" s="16"/>
    </row>
    <row r="105" spans="2:3" ht="12.75">
      <c r="B105" s="72"/>
      <c r="C105" s="16"/>
    </row>
    <row r="106" spans="2:3" ht="12.75">
      <c r="B106" s="72"/>
      <c r="C106" s="16"/>
    </row>
    <row r="107" spans="2:3" ht="12.75">
      <c r="B107" s="72"/>
      <c r="C107" s="16"/>
    </row>
    <row r="108" spans="2:3" ht="12.75">
      <c r="B108" s="72"/>
      <c r="C108" s="16"/>
    </row>
    <row r="109" spans="2:3" ht="12.75">
      <c r="B109" s="72"/>
      <c r="C109" s="16"/>
    </row>
    <row r="110" spans="2:3" ht="12.75">
      <c r="B110" s="72"/>
      <c r="C110" s="16"/>
    </row>
    <row r="111" spans="2:3" ht="12.75">
      <c r="B111" s="72"/>
      <c r="C111" s="16"/>
    </row>
    <row r="112" spans="2:3" ht="12.75">
      <c r="B112" s="72"/>
      <c r="C112" s="16"/>
    </row>
    <row r="113" spans="2:3" ht="12.75">
      <c r="B113" s="72"/>
      <c r="C113" s="16"/>
    </row>
    <row r="114" spans="2:3" ht="12.75">
      <c r="B114" s="72"/>
      <c r="C114" s="16"/>
    </row>
    <row r="115" spans="2:3" ht="12.75">
      <c r="B115" s="72"/>
      <c r="C115" s="16"/>
    </row>
    <row r="116" spans="2:3" ht="12.75">
      <c r="B116" s="72"/>
      <c r="C116" s="16"/>
    </row>
    <row r="117" spans="2:3" ht="12.75">
      <c r="B117" s="72"/>
      <c r="C117" s="16"/>
    </row>
    <row r="118" spans="2:3" ht="12.75">
      <c r="B118" s="72"/>
      <c r="C118" s="16"/>
    </row>
    <row r="119" spans="2:3" ht="12.75">
      <c r="B119" s="72"/>
      <c r="C119" s="16"/>
    </row>
    <row r="120" ht="12.75">
      <c r="B120" s="72"/>
    </row>
    <row r="121" ht="12.75">
      <c r="B121" s="72"/>
    </row>
    <row r="122" ht="12.75">
      <c r="B122" s="72"/>
    </row>
    <row r="123" ht="12.75">
      <c r="B123" s="72"/>
    </row>
    <row r="124" ht="12.75">
      <c r="B124" s="72"/>
    </row>
    <row r="125" ht="12.75">
      <c r="B125" s="72"/>
    </row>
    <row r="126" ht="12.75">
      <c r="B126" s="72"/>
    </row>
    <row r="127" ht="12.75">
      <c r="B127" s="72"/>
    </row>
    <row r="128" ht="12.75">
      <c r="B128" s="72"/>
    </row>
    <row r="129" ht="12.75">
      <c r="B129" s="72"/>
    </row>
    <row r="130" ht="12.75">
      <c r="B130" s="72"/>
    </row>
    <row r="131" ht="12.75">
      <c r="B131" s="72"/>
    </row>
    <row r="132" ht="12.75">
      <c r="B132" s="72"/>
    </row>
    <row r="133" ht="12.75">
      <c r="B133" s="72"/>
    </row>
    <row r="134" ht="12.75">
      <c r="B134" s="72"/>
    </row>
    <row r="135" ht="12.75">
      <c r="B135" s="72"/>
    </row>
    <row r="136" ht="12.75">
      <c r="B136" s="72"/>
    </row>
    <row r="137" ht="12.75">
      <c r="B137" s="72"/>
    </row>
    <row r="138" ht="12.75">
      <c r="B138" s="72"/>
    </row>
    <row r="139" ht="12.75">
      <c r="B139" s="72"/>
    </row>
    <row r="140" ht="12.75">
      <c r="B140" s="72"/>
    </row>
    <row r="141" ht="12.75">
      <c r="B141" s="72"/>
    </row>
    <row r="142" ht="12.75">
      <c r="B142" s="72"/>
    </row>
    <row r="143" ht="12.75">
      <c r="B143" s="72"/>
    </row>
    <row r="144" ht="12.75">
      <c r="B144" s="72"/>
    </row>
    <row r="145" ht="12.75">
      <c r="B145" s="72"/>
    </row>
    <row r="146" ht="12.75">
      <c r="B146" s="72"/>
    </row>
    <row r="147" ht="12.75">
      <c r="B147" s="72"/>
    </row>
    <row r="148" ht="12.75">
      <c r="B148" s="72"/>
    </row>
    <row r="149" ht="12.75">
      <c r="B149" s="72"/>
    </row>
    <row r="150" ht="12.75">
      <c r="B150" s="72"/>
    </row>
    <row r="151" ht="12.75">
      <c r="B151" s="72"/>
    </row>
    <row r="152" ht="12.75">
      <c r="B152" s="72"/>
    </row>
    <row r="153" ht="12.75">
      <c r="B153" s="72"/>
    </row>
    <row r="154" ht="12.75">
      <c r="B154" s="72"/>
    </row>
    <row r="155" ht="12.75">
      <c r="B155" s="72"/>
    </row>
    <row r="156" ht="12.75">
      <c r="B156" s="72"/>
    </row>
    <row r="157" ht="12.75">
      <c r="B157" s="72"/>
    </row>
    <row r="158" ht="12.75">
      <c r="B158" s="72"/>
    </row>
    <row r="159" ht="12.75">
      <c r="B159" s="72"/>
    </row>
    <row r="160" ht="12.75">
      <c r="B160" s="72"/>
    </row>
    <row r="161" ht="12.75">
      <c r="B161" s="72"/>
    </row>
    <row r="162" ht="12.75">
      <c r="B162" s="72"/>
    </row>
    <row r="163" ht="12.75">
      <c r="B163" s="72"/>
    </row>
    <row r="164" ht="12.75">
      <c r="B164" s="72"/>
    </row>
    <row r="165" ht="12.75">
      <c r="B165" s="72"/>
    </row>
    <row r="166" ht="12.75">
      <c r="B166" s="72"/>
    </row>
    <row r="167" ht="12.75">
      <c r="B167" s="72"/>
    </row>
    <row r="168" ht="12.75">
      <c r="B168" s="72"/>
    </row>
    <row r="169" ht="12.75">
      <c r="B169" s="72"/>
    </row>
    <row r="170" ht="12.75">
      <c r="B170" s="72"/>
    </row>
    <row r="171" ht="12.75">
      <c r="B171" s="72"/>
    </row>
    <row r="172" ht="12.75">
      <c r="B172" s="72"/>
    </row>
    <row r="173" ht="12.75">
      <c r="B173" s="72"/>
    </row>
    <row r="174" ht="12.75">
      <c r="B174" s="72"/>
    </row>
    <row r="175" ht="12.75">
      <c r="B175" s="72"/>
    </row>
    <row r="176" ht="12.75">
      <c r="B176" s="72"/>
    </row>
    <row r="177" ht="12.75">
      <c r="B177" s="72"/>
    </row>
    <row r="178" ht="12.75">
      <c r="B178" s="72"/>
    </row>
    <row r="179" ht="12.75">
      <c r="B179" s="72"/>
    </row>
    <row r="180" ht="12.75">
      <c r="B180" s="72"/>
    </row>
    <row r="181" ht="12.75">
      <c r="B181" s="72"/>
    </row>
    <row r="182" ht="12.75">
      <c r="B182" s="72"/>
    </row>
    <row r="183" ht="12.75">
      <c r="B183" s="72"/>
    </row>
    <row r="184" ht="12.75">
      <c r="B184" s="72"/>
    </row>
    <row r="185" ht="12.75">
      <c r="B185" s="72"/>
    </row>
    <row r="186" ht="12.75">
      <c r="B186" s="72"/>
    </row>
    <row r="187" ht="12.75">
      <c r="B187" s="72"/>
    </row>
    <row r="188" ht="12.75">
      <c r="B188" s="72"/>
    </row>
    <row r="189" ht="12.75">
      <c r="B189" s="72"/>
    </row>
    <row r="190" ht="12.75">
      <c r="B190" s="72"/>
    </row>
    <row r="191" ht="12.75">
      <c r="B191" s="72"/>
    </row>
    <row r="192" ht="12.75">
      <c r="B192" s="72"/>
    </row>
    <row r="193" ht="12.75">
      <c r="B193" s="72"/>
    </row>
    <row r="194" ht="12.75">
      <c r="B194" s="72"/>
    </row>
    <row r="195" ht="12.75">
      <c r="B195" s="72"/>
    </row>
    <row r="196" ht="12.75">
      <c r="B196" s="72"/>
    </row>
    <row r="197" ht="12.75">
      <c r="B197" s="72"/>
    </row>
    <row r="198" ht="12.75">
      <c r="B198" s="72"/>
    </row>
    <row r="199" ht="12.75">
      <c r="B199" s="72"/>
    </row>
    <row r="200" ht="12.75">
      <c r="B200" s="72"/>
    </row>
    <row r="201" ht="12.75">
      <c r="B201" s="72"/>
    </row>
    <row r="202" ht="12.75">
      <c r="B202" s="72"/>
    </row>
    <row r="203" ht="12.75">
      <c r="B203" s="72"/>
    </row>
    <row r="204" ht="12.75">
      <c r="B204" s="72"/>
    </row>
    <row r="205" ht="12.75">
      <c r="B205" s="72"/>
    </row>
    <row r="206" ht="12.75">
      <c r="B206" s="72"/>
    </row>
    <row r="207" ht="12.75">
      <c r="B207" s="72"/>
    </row>
    <row r="208" ht="12.75">
      <c r="B208" s="72"/>
    </row>
    <row r="209" ht="12.75">
      <c r="B209" s="72"/>
    </row>
    <row r="210" ht="12.75">
      <c r="B210" s="72"/>
    </row>
    <row r="211" ht="12.75">
      <c r="B211" s="72"/>
    </row>
    <row r="212" ht="12.75">
      <c r="B212" s="72"/>
    </row>
    <row r="213" ht="12.75">
      <c r="B213" s="72"/>
    </row>
    <row r="214" ht="12.75">
      <c r="B214" s="72"/>
    </row>
    <row r="215" ht="12.75">
      <c r="B215" s="72"/>
    </row>
    <row r="216" ht="12.75">
      <c r="B216" s="72"/>
    </row>
    <row r="217" ht="12.75">
      <c r="B217" s="72"/>
    </row>
    <row r="218" ht="12.75">
      <c r="B218" s="72"/>
    </row>
    <row r="219" ht="12.75">
      <c r="B219" s="72"/>
    </row>
    <row r="220" ht="12.75">
      <c r="B220" s="72"/>
    </row>
    <row r="221" ht="12.75">
      <c r="B221" s="72"/>
    </row>
    <row r="222" ht="12.75">
      <c r="B222" s="72"/>
    </row>
    <row r="223" ht="12.75">
      <c r="B223" s="72"/>
    </row>
    <row r="224" ht="12.75">
      <c r="B224" s="72"/>
    </row>
    <row r="225" ht="12.75">
      <c r="B225" s="72"/>
    </row>
    <row r="226" ht="12.75">
      <c r="B226" s="72"/>
    </row>
    <row r="227" ht="12.75">
      <c r="B227" s="72"/>
    </row>
    <row r="228" ht="12.75">
      <c r="B228" s="72"/>
    </row>
    <row r="229" ht="12.75">
      <c r="B229" s="72"/>
    </row>
    <row r="230" ht="12.75">
      <c r="B230" s="72"/>
    </row>
    <row r="231" ht="12.75">
      <c r="B231" s="72"/>
    </row>
    <row r="232" ht="12.75">
      <c r="B232" s="72"/>
    </row>
    <row r="233" ht="12.75">
      <c r="B233" s="72"/>
    </row>
    <row r="234" ht="12.75">
      <c r="B234" s="72"/>
    </row>
    <row r="235" ht="12.75">
      <c r="B235" s="72"/>
    </row>
    <row r="236" ht="12.75">
      <c r="B236" s="72"/>
    </row>
    <row r="237" ht="12.75">
      <c r="B237" s="72"/>
    </row>
    <row r="238" ht="12.75">
      <c r="B238" s="72"/>
    </row>
    <row r="239" ht="12.75">
      <c r="B239" s="72"/>
    </row>
    <row r="240" ht="12.75">
      <c r="B240" s="72"/>
    </row>
    <row r="241" ht="12.75">
      <c r="B241" s="72"/>
    </row>
    <row r="242" ht="12.75">
      <c r="B242" s="72"/>
    </row>
    <row r="243" ht="12.75">
      <c r="B243" s="72"/>
    </row>
    <row r="244" ht="12.75">
      <c r="B244" s="72"/>
    </row>
    <row r="245" ht="12.75">
      <c r="B245" s="72"/>
    </row>
    <row r="246" ht="12.75">
      <c r="B246" s="72"/>
    </row>
    <row r="247" ht="12.75">
      <c r="B247" s="72"/>
    </row>
    <row r="248" ht="12.75">
      <c r="B248" s="72"/>
    </row>
    <row r="249" ht="12.75">
      <c r="B249" s="72"/>
    </row>
    <row r="250" ht="12.75">
      <c r="B250" s="72"/>
    </row>
    <row r="251" ht="12.75">
      <c r="B251" s="72"/>
    </row>
    <row r="252" ht="12.75">
      <c r="B252" s="72"/>
    </row>
    <row r="253" ht="12.75">
      <c r="B253" s="72"/>
    </row>
    <row r="254" ht="12.75">
      <c r="B254" s="72"/>
    </row>
    <row r="255" ht="12.75">
      <c r="B255" s="72"/>
    </row>
    <row r="256" ht="12.75">
      <c r="B256" s="72"/>
    </row>
    <row r="257" ht="12.75">
      <c r="B257" s="72"/>
    </row>
    <row r="258" ht="12.75">
      <c r="B258" s="72"/>
    </row>
    <row r="259" ht="12.75">
      <c r="B259" s="72"/>
    </row>
    <row r="260" ht="12.75">
      <c r="B260" s="72"/>
    </row>
    <row r="261" ht="12.75">
      <c r="B261" s="72"/>
    </row>
    <row r="262" ht="12.75">
      <c r="B262" s="72"/>
    </row>
    <row r="263" ht="12.75">
      <c r="B263" s="72"/>
    </row>
    <row r="264" ht="12.75">
      <c r="B264" s="72"/>
    </row>
    <row r="265" ht="12.75">
      <c r="B265" s="72"/>
    </row>
    <row r="266" ht="12.75">
      <c r="B266" s="72"/>
    </row>
    <row r="267" ht="12.75">
      <c r="B267" s="72"/>
    </row>
    <row r="268" ht="12.75">
      <c r="B268" s="72"/>
    </row>
    <row r="269" ht="12.75">
      <c r="B269" s="72"/>
    </row>
    <row r="270" ht="12.75">
      <c r="B270" s="72"/>
    </row>
    <row r="271" ht="12.75">
      <c r="B271" s="72"/>
    </row>
    <row r="272" ht="12.75">
      <c r="B272" s="72"/>
    </row>
    <row r="273" ht="12.75">
      <c r="B273" s="72"/>
    </row>
    <row r="274" ht="12.75">
      <c r="B274" s="72"/>
    </row>
    <row r="275" ht="12.75">
      <c r="B275" s="72"/>
    </row>
    <row r="276" ht="12.75">
      <c r="B276" s="72"/>
    </row>
    <row r="277" ht="12.75">
      <c r="B277" s="72"/>
    </row>
    <row r="278" ht="12.75">
      <c r="B278" s="72"/>
    </row>
    <row r="279" ht="12.75">
      <c r="B279" s="72"/>
    </row>
    <row r="280" ht="12.75">
      <c r="B280" s="72"/>
    </row>
    <row r="281" ht="12.75">
      <c r="B281" s="72"/>
    </row>
    <row r="282" ht="12.75">
      <c r="B282" s="72"/>
    </row>
    <row r="283" ht="12.75">
      <c r="B283" s="72"/>
    </row>
    <row r="284" ht="12.75">
      <c r="B284" s="72"/>
    </row>
    <row r="285" ht="12.75">
      <c r="B285" s="72"/>
    </row>
    <row r="286" ht="12.75">
      <c r="B286" s="72"/>
    </row>
    <row r="287" ht="12.75">
      <c r="B287" s="72"/>
    </row>
    <row r="288" ht="12.75">
      <c r="B288" s="72"/>
    </row>
    <row r="289" ht="12.75">
      <c r="B289" s="72"/>
    </row>
    <row r="290" ht="12.75">
      <c r="B290" s="72"/>
    </row>
  </sheetData>
  <sheetProtection password="C61A" sheet="1" selectLockedCells="1"/>
  <mergeCells count="8">
    <mergeCell ref="B3:AL3"/>
    <mergeCell ref="B2:AL2"/>
    <mergeCell ref="B6:AL6"/>
    <mergeCell ref="C14:U14"/>
    <mergeCell ref="W14:AK14"/>
    <mergeCell ref="F9:V9"/>
    <mergeCell ref="F10:V10"/>
    <mergeCell ref="F11:J11"/>
  </mergeCells>
  <conditionalFormatting sqref="C34:C119">
    <cfRule type="expression" priority="10" dxfId="140" stopIfTrue="1">
      <formula>$E34&lt;&gt;$H34</formula>
    </cfRule>
  </conditionalFormatting>
  <conditionalFormatting sqref="B8 A7:A21 B12:B16 C9:C11">
    <cfRule type="expression" priority="13" dxfId="143" stopIfTrue="1">
      <formula>OR(#REF!&gt;0,#REF!&lt;0)</formula>
    </cfRule>
  </conditionalFormatting>
  <conditionalFormatting sqref="B7">
    <cfRule type="expression" priority="19" dxfId="140" stopIfTrue="1">
      <formula>(#REF!&lt;&gt;0)</formula>
    </cfRule>
  </conditionalFormatting>
  <conditionalFormatting sqref="F9:V9">
    <cfRule type="cellIs" priority="4" dxfId="144" operator="equal" stopIfTrue="1">
      <formula>""</formula>
    </cfRule>
  </conditionalFormatting>
  <conditionalFormatting sqref="F10:V10">
    <cfRule type="cellIs" priority="3" dxfId="144" operator="equal" stopIfTrue="1">
      <formula>""</formula>
    </cfRule>
  </conditionalFormatting>
  <conditionalFormatting sqref="F11:J11">
    <cfRule type="cellIs" priority="2" dxfId="144" operator="equal" stopIfTrue="1">
      <formula>""</formula>
    </cfRule>
  </conditionalFormatting>
  <conditionalFormatting sqref="W14:AK14">
    <cfRule type="cellIs" priority="1" dxfId="88" operator="equal" stopIfTrue="1">
      <formula>""</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17">
    <tabColor theme="4" tint="-0.4999699890613556"/>
  </sheetPr>
  <dimension ref="A1:J24"/>
  <sheetViews>
    <sheetView showGridLines="0" showRowColHeaders="0" zoomScale="85" zoomScaleNormal="85" zoomScalePageLayoutView="0" workbookViewId="0" topLeftCell="A1">
      <selection activeCell="F10" sqref="F10"/>
    </sheetView>
  </sheetViews>
  <sheetFormatPr defaultColWidth="0" defaultRowHeight="12.75"/>
  <cols>
    <col min="1" max="1" width="28.16015625" style="72" customWidth="1"/>
    <col min="2" max="2" width="46.66015625" style="74" customWidth="1"/>
    <col min="3" max="3" width="30.66015625" style="74" customWidth="1"/>
    <col min="4" max="4" width="21.83203125" style="74" customWidth="1"/>
    <col min="5" max="5" width="19.5" style="74" customWidth="1"/>
    <col min="6" max="6" width="56.33203125" style="74" customWidth="1"/>
    <col min="7" max="7" width="19.16015625" style="74" bestFit="1" customWidth="1"/>
    <col min="8" max="8" width="21.83203125" style="74" bestFit="1" customWidth="1"/>
    <col min="9" max="9" width="13.16015625" style="73" customWidth="1"/>
    <col min="10" max="41" width="9.33203125" style="69" customWidth="1"/>
    <col min="42" max="16384" width="0" style="69" hidden="1" customWidth="1"/>
  </cols>
  <sheetData>
    <row r="1" spans="1:9" s="4" customFormat="1" ht="15.75">
      <c r="A1" s="11"/>
      <c r="B1" s="33"/>
      <c r="C1" s="33">
        <f>""</f>
      </c>
      <c r="D1" s="34"/>
      <c r="E1" s="5"/>
      <c r="F1" s="6"/>
      <c r="G1" s="7"/>
      <c r="H1" s="8"/>
      <c r="I1" s="9"/>
    </row>
    <row r="2" spans="1:10" s="4" customFormat="1" ht="15.75">
      <c r="A2" s="33"/>
      <c r="B2" s="229" t="str">
        <f>"APLICATIVO DE INFORMAÇÕES MUNICIPAIS ESTRUTURADAS "&amp;BDValores!E2&amp;" - PRESTAÇÃO DE CONTAS DO PREFEITO MUNICIPAL"</f>
        <v>APLICATIVO DE INFORMAÇÕES MUNICIPAIS ESTRUTURADAS 2016 - PRESTAÇÃO DE CONTAS DO PREFEITO MUNICIPAL</v>
      </c>
      <c r="C2" s="229"/>
      <c r="D2" s="229"/>
      <c r="E2" s="229"/>
      <c r="F2" s="229"/>
      <c r="G2" s="229"/>
      <c r="H2" s="229"/>
      <c r="I2" s="9"/>
      <c r="J2" s="9"/>
    </row>
    <row r="3" spans="1:10" s="10" customFormat="1" ht="18.75">
      <c r="A3" s="35"/>
      <c r="B3" s="226" t="str">
        <f>IF(SUM!$G$3="","",IF(SUM!$G$3="RECIFE","CIDADE DO RECIFE","MUNICÍPIO DE "&amp;UPPER(SUM!G3)))</f>
        <v>MUNICÍPIO DE XEXÉU</v>
      </c>
      <c r="C3" s="226"/>
      <c r="D3" s="226"/>
      <c r="E3" s="226"/>
      <c r="F3" s="226"/>
      <c r="G3" s="226"/>
      <c r="H3" s="226"/>
      <c r="I3" s="32"/>
      <c r="J3" s="32"/>
    </row>
    <row r="4" spans="1:10" s="10" customFormat="1" ht="18.75">
      <c r="A4" s="35"/>
      <c r="B4" s="150"/>
      <c r="C4" s="150"/>
      <c r="D4" s="150"/>
      <c r="E4" s="150"/>
      <c r="F4" s="150"/>
      <c r="G4" s="150"/>
      <c r="H4" s="150"/>
      <c r="I4" s="32"/>
      <c r="J4" s="32"/>
    </row>
    <row r="5" spans="1:10" s="10" customFormat="1" ht="25.5" customHeight="1">
      <c r="A5" s="35"/>
      <c r="B5" s="150"/>
      <c r="C5" s="150"/>
      <c r="D5" s="150"/>
      <c r="E5" s="150"/>
      <c r="F5" s="150"/>
      <c r="G5" s="150"/>
      <c r="H5" s="150"/>
      <c r="I5" s="32"/>
      <c r="J5" s="32"/>
    </row>
    <row r="6" spans="2:8" ht="21.75" customHeight="1">
      <c r="B6" s="227" t="str">
        <f>UPPER(MENU!B12)</f>
        <v>02 DADOS DO CHEFE DO EXECUTIVO</v>
      </c>
      <c r="C6" s="227"/>
      <c r="D6" s="227"/>
      <c r="E6" s="227"/>
      <c r="F6" s="227"/>
      <c r="G6" s="227"/>
      <c r="H6" s="227"/>
    </row>
    <row r="7" spans="2:8" ht="49.5" customHeight="1">
      <c r="B7" s="230" t="s">
        <v>2158</v>
      </c>
      <c r="C7" s="230"/>
      <c r="D7" s="230"/>
      <c r="E7" s="230"/>
      <c r="F7" s="230"/>
      <c r="G7" s="230"/>
      <c r="H7" s="230"/>
    </row>
    <row r="8" spans="2:8" ht="15.75">
      <c r="B8" s="75" t="s">
        <v>53</v>
      </c>
      <c r="C8" s="75" t="s">
        <v>62</v>
      </c>
      <c r="D8" s="75" t="s">
        <v>54</v>
      </c>
      <c r="E8" s="75" t="s">
        <v>130</v>
      </c>
      <c r="F8" s="75" t="s">
        <v>55</v>
      </c>
      <c r="G8" s="228" t="s">
        <v>128</v>
      </c>
      <c r="H8" s="228"/>
    </row>
    <row r="9" spans="2:8" ht="15.75">
      <c r="B9" s="77"/>
      <c r="C9" s="77"/>
      <c r="D9" s="77"/>
      <c r="E9" s="78" t="s">
        <v>129</v>
      </c>
      <c r="F9" s="77"/>
      <c r="G9" s="39" t="s">
        <v>126</v>
      </c>
      <c r="H9" s="76" t="s">
        <v>127</v>
      </c>
    </row>
    <row r="10" spans="2:8" ht="15.75" customHeight="1">
      <c r="B10" s="41" t="s">
        <v>2591</v>
      </c>
      <c r="C10" s="43" t="s">
        <v>1553</v>
      </c>
      <c r="D10" s="42">
        <v>2411873468</v>
      </c>
      <c r="E10" s="43" t="s">
        <v>2592</v>
      </c>
      <c r="F10" s="44" t="s">
        <v>2593</v>
      </c>
      <c r="G10" s="81">
        <v>42370</v>
      </c>
      <c r="H10" s="81">
        <v>42735</v>
      </c>
    </row>
    <row r="11" spans="2:8" ht="15.75" customHeight="1">
      <c r="B11" s="41"/>
      <c r="C11" s="43"/>
      <c r="D11" s="42"/>
      <c r="E11" s="43"/>
      <c r="F11" s="44"/>
      <c r="G11" s="81"/>
      <c r="H11" s="81"/>
    </row>
    <row r="12" spans="2:8" ht="15.75" customHeight="1">
      <c r="B12" s="41"/>
      <c r="C12" s="43"/>
      <c r="D12" s="42"/>
      <c r="E12" s="43"/>
      <c r="F12" s="44"/>
      <c r="G12" s="81"/>
      <c r="H12" s="81"/>
    </row>
    <row r="13" spans="2:8" ht="15.75" customHeight="1">
      <c r="B13" s="41"/>
      <c r="C13" s="43"/>
      <c r="D13" s="42"/>
      <c r="E13" s="43"/>
      <c r="F13" s="44"/>
      <c r="G13" s="81"/>
      <c r="H13" s="81"/>
    </row>
    <row r="14" spans="2:4" ht="12.75">
      <c r="B14" s="79"/>
      <c r="D14" s="80"/>
    </row>
    <row r="15" spans="2:4" ht="12.75">
      <c r="B15" s="79"/>
      <c r="D15" s="80"/>
    </row>
    <row r="16" spans="2:4" ht="12.75">
      <c r="B16" s="79"/>
      <c r="D16" s="80"/>
    </row>
    <row r="20" ht="12.75">
      <c r="C20"/>
    </row>
    <row r="24" ht="12.75">
      <c r="C24"/>
    </row>
  </sheetData>
  <sheetProtection password="C61A" sheet="1" selectLockedCells="1"/>
  <mergeCells count="5">
    <mergeCell ref="B3:H3"/>
    <mergeCell ref="B6:H6"/>
    <mergeCell ref="G8:H8"/>
    <mergeCell ref="B2:H2"/>
    <mergeCell ref="B7:H7"/>
  </mergeCells>
  <conditionalFormatting sqref="B11:C13 E11:H13 C10 G10:H10">
    <cfRule type="cellIs" priority="8" dxfId="144" operator="equal" stopIfTrue="1">
      <formula>""</formula>
    </cfRule>
  </conditionalFormatting>
  <conditionalFormatting sqref="D11:D13">
    <cfRule type="cellIs" priority="9" dxfId="144" operator="equal" stopIfTrue="1">
      <formula>""</formula>
    </cfRule>
    <cfRule type="expression" priority="10" dxfId="145" stopIfTrue="1">
      <formula>#REF!="CPF Inválido"</formula>
    </cfRule>
  </conditionalFormatting>
  <conditionalFormatting sqref="B10">
    <cfRule type="cellIs" priority="5" dxfId="144" operator="equal" stopIfTrue="1">
      <formula>""</formula>
    </cfRule>
  </conditionalFormatting>
  <conditionalFormatting sqref="D10">
    <cfRule type="cellIs" priority="3" dxfId="144" operator="equal" stopIfTrue="1">
      <formula>""</formula>
    </cfRule>
    <cfRule type="expression" priority="4" dxfId="145" stopIfTrue="1">
      <formula>#REF!="CPF Inválido"</formula>
    </cfRule>
  </conditionalFormatting>
  <conditionalFormatting sqref="E10">
    <cfRule type="cellIs" priority="2" dxfId="144" operator="equal" stopIfTrue="1">
      <formula>""</formula>
    </cfRule>
  </conditionalFormatting>
  <conditionalFormatting sqref="F10">
    <cfRule type="cellIs" priority="1" dxfId="144" operator="equal" stopIfTrue="1">
      <formula>""</formula>
    </cfRule>
  </conditionalFormatting>
  <dataValidations count="2">
    <dataValidation type="whole" allowBlank="1" showInputMessage="1" showErrorMessage="1" promptTitle="Aviso" prompt="Não inserir pontos ou traços" errorTitle="Atenção" error="Inserir apenas números, sem traços ou pontos" sqref="D10:D13">
      <formula1>0</formula1>
      <formula2>99999999999</formula2>
    </dataValidation>
    <dataValidation allowBlank="1" showInputMessage="1" showErrorMessage="1" promptTitle="Aviso" errorTitle="Atenção" error="Campo aberto apenas para dígitos não numéricos." sqref="B10:B13"/>
  </dataValidations>
  <printOptions horizontalCentered="1"/>
  <pageMargins left="0.3937007874015748" right="0.3937007874015748" top="0.3937007874015748" bottom="0.3937007874015748" header="0.5118110236220472" footer="0.5118110236220472"/>
  <pageSetup horizontalDpi="600" verticalDpi="600" orientation="landscape" paperSize="9" scale="75" r:id="rId2"/>
  <legacyDrawing r:id="rId1"/>
</worksheet>
</file>

<file path=xl/worksheets/sheet6.xml><?xml version="1.0" encoding="utf-8"?>
<worksheet xmlns="http://schemas.openxmlformats.org/spreadsheetml/2006/main" xmlns:r="http://schemas.openxmlformats.org/officeDocument/2006/relationships">
  <sheetPr codeName="Plan18">
    <tabColor theme="4" tint="-0.4999699890613556"/>
  </sheetPr>
  <dimension ref="A1:I31"/>
  <sheetViews>
    <sheetView showGridLines="0" showRowColHeaders="0" zoomScale="85" zoomScaleNormal="85" zoomScalePageLayoutView="0" workbookViewId="0" topLeftCell="A1">
      <selection activeCell="D20" sqref="D20"/>
    </sheetView>
  </sheetViews>
  <sheetFormatPr defaultColWidth="9.33203125" defaultRowHeight="12.75"/>
  <cols>
    <col min="1" max="1" width="53.16015625" style="96" customWidth="1"/>
    <col min="2" max="2" width="20" style="96" customWidth="1"/>
    <col min="3" max="3" width="115.5" style="96" customWidth="1"/>
    <col min="4" max="4" width="27" style="96" customWidth="1"/>
    <col min="5" max="16384" width="9.33203125" style="96" customWidth="1"/>
  </cols>
  <sheetData>
    <row r="1" spans="2:8" s="4" customFormat="1" ht="15.75">
      <c r="B1" s="33"/>
      <c r="C1" s="34"/>
      <c r="D1" s="5"/>
      <c r="E1" s="6"/>
      <c r="F1" s="7"/>
      <c r="G1" s="8"/>
      <c r="H1" s="9"/>
    </row>
    <row r="2" spans="2:9" s="4" customFormat="1" ht="15.75">
      <c r="B2" s="217" t="str">
        <f>"APLICATIVO DE INFORMAÇÕES MUNICIPAIS ESTRUTURADAS "&amp;BDValores!E2&amp;" - PRESTAÇÃO DE CONTAS DO PREFEITO MUNICIPAL"</f>
        <v>APLICATIVO DE INFORMAÇÕES MUNICIPAIS ESTRUTURADAS 2016 - PRESTAÇÃO DE CONTAS DO PREFEITO MUNICIPAL</v>
      </c>
      <c r="C2" s="217"/>
      <c r="D2" s="217"/>
      <c r="E2" s="152"/>
      <c r="F2" s="152"/>
      <c r="G2" s="152"/>
      <c r="H2" s="9"/>
      <c r="I2" s="9"/>
    </row>
    <row r="3" spans="2:9" s="10" customFormat="1" ht="18.75">
      <c r="B3" s="232" t="str">
        <f>IF(SUM!$G$3="","",IF(SUM!$G$3="RECIFE","CIDADE DO RECIFE","MUNICÍPIO DE "&amp;UPPER(SUM!G3)))</f>
        <v>MUNICÍPIO DE XEXÉU</v>
      </c>
      <c r="C3" s="232"/>
      <c r="D3" s="232"/>
      <c r="E3" s="150"/>
      <c r="F3" s="150"/>
      <c r="G3" s="150"/>
      <c r="H3" s="32"/>
      <c r="I3" s="32"/>
    </row>
    <row r="4" spans="1:9" s="10" customFormat="1" ht="18.75">
      <c r="A4" s="150"/>
      <c r="B4" s="150"/>
      <c r="C4" s="150"/>
      <c r="D4" s="150"/>
      <c r="E4" s="150"/>
      <c r="F4" s="150"/>
      <c r="G4" s="150"/>
      <c r="H4" s="32"/>
      <c r="I4" s="32"/>
    </row>
    <row r="5" spans="1:9" s="10" customFormat="1" ht="15.75" customHeight="1">
      <c r="A5" s="150"/>
      <c r="B5" s="150"/>
      <c r="C5" s="150"/>
      <c r="D5" s="150"/>
      <c r="E5" s="150"/>
      <c r="F5" s="150"/>
      <c r="G5" s="150"/>
      <c r="H5" s="32"/>
      <c r="I5" s="32"/>
    </row>
    <row r="6" spans="1:8" s="9" customFormat="1" ht="15.75">
      <c r="A6" s="7"/>
      <c r="B6" s="36"/>
      <c r="C6" s="36">
        <f>""</f>
      </c>
      <c r="D6" s="37"/>
      <c r="E6" s="37"/>
      <c r="F6" s="38"/>
      <c r="H6" s="8"/>
    </row>
    <row r="7" spans="1:8" s="9" customFormat="1" ht="18.75">
      <c r="A7" s="8"/>
      <c r="B7" s="231" t="str">
        <f>UPPER(MENU!B13)</f>
        <v>03 RECEITA ESTIMADA E DESPESA FIXADA</v>
      </c>
      <c r="C7" s="231"/>
      <c r="D7" s="231"/>
      <c r="G7" s="7"/>
      <c r="H7" s="8"/>
    </row>
    <row r="8" spans="1:8" s="9" customFormat="1" ht="15.75">
      <c r="A8" s="8"/>
      <c r="D8" s="31"/>
      <c r="G8" s="7"/>
      <c r="H8" s="8"/>
    </row>
    <row r="9" spans="1:8" s="9" customFormat="1" ht="15.75">
      <c r="A9" s="48"/>
      <c r="B9" s="154" t="s">
        <v>133</v>
      </c>
      <c r="C9" s="155"/>
      <c r="D9" s="153" t="s">
        <v>131</v>
      </c>
      <c r="G9" s="7"/>
      <c r="H9" s="8"/>
    </row>
    <row r="10" spans="1:6" s="54" customFormat="1" ht="15.75">
      <c r="A10" s="49"/>
      <c r="B10" s="51"/>
      <c r="D10" s="52"/>
      <c r="E10" s="53"/>
      <c r="F10" s="53"/>
    </row>
    <row r="11" spans="1:6" s="54" customFormat="1" ht="15.75">
      <c r="A11" s="49"/>
      <c r="B11" s="87" t="s">
        <v>469</v>
      </c>
      <c r="D11" s="92">
        <v>44424000</v>
      </c>
      <c r="E11" s="53"/>
      <c r="F11" s="53"/>
    </row>
    <row r="12" spans="1:6" s="54" customFormat="1" ht="15.75">
      <c r="A12" s="49"/>
      <c r="B12" s="87" t="s">
        <v>1810</v>
      </c>
      <c r="D12" s="92">
        <v>44424000</v>
      </c>
      <c r="E12" s="53"/>
      <c r="F12" s="53"/>
    </row>
    <row r="13" spans="1:6" s="54" customFormat="1" ht="15.75">
      <c r="A13" s="49"/>
      <c r="B13" s="87"/>
      <c r="D13" s="87"/>
      <c r="E13" s="53"/>
      <c r="F13" s="53"/>
    </row>
    <row r="14" spans="1:6" s="54" customFormat="1" ht="15.75">
      <c r="A14" s="49"/>
      <c r="B14" s="87" t="s">
        <v>2167</v>
      </c>
      <c r="D14" s="93">
        <f>SUM(D15:D21)</f>
        <v>2317600</v>
      </c>
      <c r="E14" s="53"/>
      <c r="F14" s="53"/>
    </row>
    <row r="15" spans="1:6" s="54" customFormat="1" ht="15.75">
      <c r="A15" s="49"/>
      <c r="B15" s="88" t="s">
        <v>145</v>
      </c>
      <c r="D15" s="92">
        <v>200000</v>
      </c>
      <c r="E15" s="53"/>
      <c r="F15" s="53"/>
    </row>
    <row r="16" spans="1:6" s="54" customFormat="1" ht="15.75">
      <c r="A16" s="49"/>
      <c r="B16" s="88" t="s">
        <v>153</v>
      </c>
      <c r="D16" s="92">
        <v>100000</v>
      </c>
      <c r="E16" s="53"/>
      <c r="F16" s="53"/>
    </row>
    <row r="17" spans="1:6" s="54" customFormat="1" ht="15.75">
      <c r="A17" s="49"/>
      <c r="B17" s="88" t="s">
        <v>1811</v>
      </c>
      <c r="D17" s="92">
        <v>500000</v>
      </c>
      <c r="E17" s="53"/>
      <c r="F17" s="53"/>
    </row>
    <row r="18" spans="1:6" s="54" customFormat="1" ht="15.75">
      <c r="A18" s="49"/>
      <c r="B18" s="88" t="s">
        <v>1812</v>
      </c>
      <c r="D18" s="92">
        <v>364000</v>
      </c>
      <c r="E18" s="53"/>
      <c r="F18" s="53"/>
    </row>
    <row r="19" spans="1:6" s="54" customFormat="1" ht="15.75">
      <c r="A19" s="49"/>
      <c r="B19" s="88" t="s">
        <v>159</v>
      </c>
      <c r="D19" s="92">
        <v>723600</v>
      </c>
      <c r="E19" s="53"/>
      <c r="F19" s="53"/>
    </row>
    <row r="20" spans="1:6" s="54" customFormat="1" ht="15.75">
      <c r="A20" s="49"/>
      <c r="B20" s="88" t="s">
        <v>1813</v>
      </c>
      <c r="D20" s="92">
        <v>100000</v>
      </c>
      <c r="E20" s="53"/>
      <c r="F20" s="53"/>
    </row>
    <row r="21" spans="1:6" s="54" customFormat="1" ht="15.75">
      <c r="A21" s="49"/>
      <c r="B21" s="88" t="s">
        <v>1814</v>
      </c>
      <c r="D21" s="92">
        <v>330000</v>
      </c>
      <c r="E21" s="53"/>
      <c r="F21" s="53"/>
    </row>
    <row r="22" spans="1:6" s="54" customFormat="1" ht="15.75">
      <c r="A22" s="49"/>
      <c r="B22" s="87"/>
      <c r="D22" s="87"/>
      <c r="E22" s="53"/>
      <c r="F22" s="53"/>
    </row>
    <row r="23" spans="1:6" s="54" customFormat="1" ht="15.75">
      <c r="A23" s="49"/>
      <c r="B23" s="87" t="s">
        <v>1951</v>
      </c>
      <c r="D23" s="97">
        <f>SUM(D24:D27)</f>
        <v>44424000</v>
      </c>
      <c r="E23" s="53"/>
      <c r="F23" s="53"/>
    </row>
    <row r="24" spans="1:6" s="54" customFormat="1" ht="15.75">
      <c r="A24" s="49"/>
      <c r="B24" s="88" t="s">
        <v>1815</v>
      </c>
      <c r="D24" s="92">
        <v>33583000</v>
      </c>
      <c r="E24" s="53">
        <f>IF(D24="",1,0)</f>
        <v>0</v>
      </c>
      <c r="F24" s="53"/>
    </row>
    <row r="25" spans="1:6" s="54" customFormat="1" ht="15.75">
      <c r="A25" s="49"/>
      <c r="B25" s="88" t="s">
        <v>1394</v>
      </c>
      <c r="D25" s="92">
        <v>9237000</v>
      </c>
      <c r="E25" s="53">
        <f>IF(D25="",1,0)</f>
        <v>0</v>
      </c>
      <c r="F25" s="53"/>
    </row>
    <row r="26" spans="1:6" s="54" customFormat="1" ht="15.75">
      <c r="A26" s="49"/>
      <c r="B26" s="88" t="s">
        <v>1396</v>
      </c>
      <c r="D26" s="92">
        <v>1512000</v>
      </c>
      <c r="E26" s="53">
        <f>IF(D26="",1,0)</f>
        <v>0</v>
      </c>
      <c r="F26" s="53"/>
    </row>
    <row r="27" spans="2:4" ht="15.75">
      <c r="B27" s="88" t="s">
        <v>1398</v>
      </c>
      <c r="D27" s="92">
        <v>92000</v>
      </c>
    </row>
    <row r="28" ht="15.75">
      <c r="B28" s="87"/>
    </row>
    <row r="29" spans="1:6" s="54" customFormat="1" ht="15.75">
      <c r="A29" s="49"/>
      <c r="B29" s="87" t="s">
        <v>1952</v>
      </c>
      <c r="C29" s="96"/>
      <c r="D29" s="92">
        <v>39480916.56</v>
      </c>
      <c r="E29" s="53"/>
      <c r="F29" s="53"/>
    </row>
    <row r="31" spans="2:4" ht="15.75">
      <c r="B31" s="87" t="s">
        <v>415</v>
      </c>
      <c r="C31" s="54"/>
      <c r="D31" s="92">
        <v>12898426.08</v>
      </c>
    </row>
  </sheetData>
  <sheetProtection password="C61A" sheet="1" selectLockedCells="1"/>
  <mergeCells count="3">
    <mergeCell ref="B7:D7"/>
    <mergeCell ref="B2:D2"/>
    <mergeCell ref="B3:D3"/>
  </mergeCells>
  <conditionalFormatting sqref="D10">
    <cfRule type="expression" priority="3" dxfId="140" stopIfTrue="1">
      <formula>$F10&lt;&gt;$I10</formula>
    </cfRule>
  </conditionalFormatting>
  <conditionalFormatting sqref="D31 D24:D27 D14:D21 D11:D12">
    <cfRule type="cellIs" priority="2" dxfId="144" operator="equal" stopIfTrue="1">
      <formula>""</formula>
    </cfRule>
  </conditionalFormatting>
  <conditionalFormatting sqref="D29">
    <cfRule type="cellIs" priority="1" dxfId="144" operator="equal" stopIfTrue="1">
      <formula>""</formula>
    </cfRule>
  </conditionalFormatting>
  <dataValidations count="1">
    <dataValidation type="decimal" operator="lessThan" allowBlank="1" showInputMessage="1" showErrorMessage="1" sqref="D31 D24:D27 D14:D21 D11:D12 D29">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7.xml><?xml version="1.0" encoding="utf-8"?>
<worksheet xmlns="http://schemas.openxmlformats.org/spreadsheetml/2006/main" xmlns:r="http://schemas.openxmlformats.org/officeDocument/2006/relationships">
  <sheetPr codeName="Plan14">
    <tabColor theme="4" tint="-0.4999699890613556"/>
  </sheetPr>
  <dimension ref="A1:I522"/>
  <sheetViews>
    <sheetView showGridLines="0" showRowColHeaders="0" zoomScalePageLayoutView="0" workbookViewId="0" topLeftCell="A1">
      <pane ySplit="9" topLeftCell="A10" activePane="bottomLeft" state="frozen"/>
      <selection pane="topLeft" activeCell="E10" sqref="E10"/>
      <selection pane="bottomLeft" activeCell="D231" sqref="D231"/>
    </sheetView>
  </sheetViews>
  <sheetFormatPr defaultColWidth="0" defaultRowHeight="12.75"/>
  <cols>
    <col min="1" max="1" width="42.16015625" style="3" customWidth="1"/>
    <col min="2" max="2" width="20.66015625" style="4" customWidth="1"/>
    <col min="3" max="3" width="106" style="5" customWidth="1"/>
    <col min="4" max="4" width="22.66015625" style="6" customWidth="1"/>
    <col min="5" max="5" width="13.16015625" style="7" customWidth="1"/>
    <col min="6" max="6" width="26" style="8" customWidth="1"/>
    <col min="7" max="7" width="26" style="9" customWidth="1"/>
    <col min="8" max="11" width="9.66015625" style="4" customWidth="1"/>
    <col min="12" max="107" width="9.33203125" style="4" customWidth="1"/>
    <col min="108" max="16384" width="0" style="4" hidden="1" customWidth="1"/>
  </cols>
  <sheetData>
    <row r="1" spans="1:8" ht="12.75">
      <c r="A1" s="4"/>
      <c r="B1" s="33"/>
      <c r="C1" s="34"/>
      <c r="D1" s="5"/>
      <c r="E1" s="6"/>
      <c r="F1" s="6"/>
      <c r="G1" s="6"/>
      <c r="H1" s="6"/>
    </row>
    <row r="2" spans="1:9" ht="15.75">
      <c r="A2" s="4"/>
      <c r="B2" s="217" t="str">
        <f>"APLICATIVO DE INFORMAÇÕES MUNICIPAIS ESTRUTURADAS "&amp;BDValores!E2&amp;" - PRESTAÇÃO DE CONTAS DO PREFEITO MUNICIPAL"</f>
        <v>APLICATIVO DE INFORMAÇÕES MUNICIPAIS ESTRUTURADAS 2016 - PRESTAÇÃO DE CONTAS DO PREFEITO MUNICIPAL</v>
      </c>
      <c r="C2" s="217"/>
      <c r="D2" s="217"/>
      <c r="E2" s="6"/>
      <c r="F2" s="6"/>
      <c r="G2" s="6"/>
      <c r="H2" s="6"/>
      <c r="I2" s="9"/>
    </row>
    <row r="3" spans="2:9" s="10" customFormat="1" ht="18.75">
      <c r="B3" s="232" t="str">
        <f>IF(SUM!$G$3="","",IF(SUM!$G$3="RECIFE","CIDADE DO RECIFE","MUNICÍPIO DE "&amp;UPPER(SUM!G3)))</f>
        <v>MUNICÍPIO DE XEXÉU</v>
      </c>
      <c r="C3" s="232"/>
      <c r="D3" s="232"/>
      <c r="E3" s="6"/>
      <c r="F3" s="6"/>
      <c r="G3" s="6"/>
      <c r="H3" s="6"/>
      <c r="I3" s="32"/>
    </row>
    <row r="4" spans="1:9" s="10" customFormat="1" ht="18.75">
      <c r="A4" s="150"/>
      <c r="B4" s="150"/>
      <c r="C4" s="150"/>
      <c r="D4" s="150"/>
      <c r="E4" s="6"/>
      <c r="F4" s="6"/>
      <c r="G4" s="6"/>
      <c r="H4" s="6"/>
      <c r="I4" s="32"/>
    </row>
    <row r="5" spans="1:9" s="10" customFormat="1" ht="15.75" customHeight="1">
      <c r="A5" s="150"/>
      <c r="B5" s="150"/>
      <c r="C5" s="150"/>
      <c r="D5" s="150"/>
      <c r="E5" s="6"/>
      <c r="F5" s="6"/>
      <c r="G5" s="6"/>
      <c r="H5" s="6"/>
      <c r="I5" s="32"/>
    </row>
    <row r="6" spans="1:8" s="9" customFormat="1" ht="15.75">
      <c r="A6" s="7"/>
      <c r="B6" s="36"/>
      <c r="C6" s="36">
        <f>""</f>
      </c>
      <c r="D6" s="37"/>
      <c r="E6" s="37"/>
      <c r="F6" s="38"/>
      <c r="H6" s="8"/>
    </row>
    <row r="7" spans="1:4" ht="21" customHeight="1">
      <c r="A7" s="3">
        <f>""</f>
      </c>
      <c r="B7" s="233" t="str">
        <f>UPPER(MENU!B14)</f>
        <v>04 RECEITA ARRECADADA 2016</v>
      </c>
      <c r="C7" s="233"/>
      <c r="D7" s="233"/>
    </row>
    <row r="8" spans="1:3" ht="6.75" customHeight="1">
      <c r="A8" s="3">
        <f>""</f>
      </c>
      <c r="C8" s="12"/>
    </row>
    <row r="9" spans="1:4" ht="15.75">
      <c r="A9" s="3">
        <f>""</f>
      </c>
      <c r="B9" s="13" t="s">
        <v>132</v>
      </c>
      <c r="C9" s="13" t="s">
        <v>133</v>
      </c>
      <c r="D9" s="143" t="s">
        <v>131</v>
      </c>
    </row>
    <row r="10" spans="1:5" s="17" customFormat="1" ht="15.75">
      <c r="A10" s="3">
        <f>""</f>
      </c>
      <c r="B10" s="14"/>
      <c r="C10" s="15"/>
      <c r="D10" s="16"/>
      <c r="E10" s="7"/>
    </row>
    <row r="11" spans="1:4" ht="15.75">
      <c r="A11" s="3">
        <f>""</f>
      </c>
      <c r="B11" s="18"/>
      <c r="C11" s="18" t="s">
        <v>134</v>
      </c>
      <c r="D11" s="19">
        <f>D12+D168-D224+D234+D237</f>
        <v>39808139.75999999</v>
      </c>
    </row>
    <row r="12" spans="1:4" ht="15.75">
      <c r="A12" s="3">
        <f>""</f>
      </c>
      <c r="B12" s="18" t="s">
        <v>135</v>
      </c>
      <c r="C12" s="18" t="s">
        <v>136</v>
      </c>
      <c r="D12" s="20">
        <f>SUM(D13,D27,D50,D61,D62,D63,D66,D140)</f>
        <v>41186245.699999996</v>
      </c>
    </row>
    <row r="13" spans="1:4" ht="15.75">
      <c r="A13" s="3">
        <f>""</f>
      </c>
      <c r="B13" s="21" t="s">
        <v>138</v>
      </c>
      <c r="C13" s="21" t="s">
        <v>139</v>
      </c>
      <c r="D13" s="22">
        <f>SUM(D14,D23,D26)</f>
        <v>2572212.88</v>
      </c>
    </row>
    <row r="14" spans="1:4" ht="15.75">
      <c r="A14" s="3">
        <f>""</f>
      </c>
      <c r="B14" s="21" t="s">
        <v>140</v>
      </c>
      <c r="C14" s="21" t="s">
        <v>141</v>
      </c>
      <c r="D14" s="22">
        <f>SUM(D15,D21)</f>
        <v>2522212.8</v>
      </c>
    </row>
    <row r="15" spans="1:4" ht="15.75">
      <c r="A15" s="3">
        <f>""</f>
      </c>
      <c r="B15" s="21" t="s">
        <v>142</v>
      </c>
      <c r="C15" s="21" t="s">
        <v>143</v>
      </c>
      <c r="D15" s="22">
        <f>SUM(D16:D17,D20)</f>
        <v>247445.59000000003</v>
      </c>
    </row>
    <row r="16" spans="1:5" ht="15.75">
      <c r="A16" s="3">
        <f>""</f>
      </c>
      <c r="B16" s="21" t="s">
        <v>144</v>
      </c>
      <c r="C16" s="21" t="s">
        <v>145</v>
      </c>
      <c r="D16" s="2">
        <v>32079.56</v>
      </c>
      <c r="E16" s="23"/>
    </row>
    <row r="17" spans="1:4" ht="15.75">
      <c r="A17" s="3">
        <f>""</f>
      </c>
      <c r="B17" s="21" t="s">
        <v>146</v>
      </c>
      <c r="C17" s="21" t="s">
        <v>147</v>
      </c>
      <c r="D17" s="22">
        <f>SUM(D18:D19)</f>
        <v>215066.02000000002</v>
      </c>
    </row>
    <row r="18" spans="1:4" ht="15.75">
      <c r="A18" s="3">
        <f>""</f>
      </c>
      <c r="B18" s="21" t="s">
        <v>148</v>
      </c>
      <c r="C18" s="21" t="s">
        <v>149</v>
      </c>
      <c r="D18" s="2">
        <v>43011.17</v>
      </c>
    </row>
    <row r="19" spans="1:4" ht="15.75">
      <c r="A19" s="3">
        <f>""</f>
      </c>
      <c r="B19" s="21" t="s">
        <v>150</v>
      </c>
      <c r="C19" s="21" t="s">
        <v>151</v>
      </c>
      <c r="D19" s="2">
        <v>172054.85</v>
      </c>
    </row>
    <row r="20" spans="1:4" ht="15.75">
      <c r="A20" s="3">
        <f>""</f>
      </c>
      <c r="B20" s="21" t="s">
        <v>152</v>
      </c>
      <c r="C20" s="21" t="s">
        <v>153</v>
      </c>
      <c r="D20" s="2">
        <v>300.01</v>
      </c>
    </row>
    <row r="21" spans="1:4" ht="15.75">
      <c r="A21" s="3">
        <f>""</f>
      </c>
      <c r="B21" s="21" t="s">
        <v>154</v>
      </c>
      <c r="C21" s="21" t="s">
        <v>155</v>
      </c>
      <c r="D21" s="22">
        <f>D22</f>
        <v>2274767.21</v>
      </c>
    </row>
    <row r="22" spans="1:4" ht="15.75">
      <c r="A22" s="3">
        <f>""</f>
      </c>
      <c r="B22" s="21" t="s">
        <v>156</v>
      </c>
      <c r="C22" s="21" t="s">
        <v>157</v>
      </c>
      <c r="D22" s="2">
        <v>2274767.21</v>
      </c>
    </row>
    <row r="23" spans="1:4" ht="15.75">
      <c r="A23" s="3">
        <f>""</f>
      </c>
      <c r="B23" s="21" t="s">
        <v>158</v>
      </c>
      <c r="C23" s="21" t="s">
        <v>159</v>
      </c>
      <c r="D23" s="22">
        <f>SUM(D24:D25)</f>
        <v>50000.08</v>
      </c>
    </row>
    <row r="24" spans="1:4" ht="15.75">
      <c r="A24" s="3">
        <f>""</f>
      </c>
      <c r="B24" s="21" t="s">
        <v>160</v>
      </c>
      <c r="C24" s="21" t="s">
        <v>161</v>
      </c>
      <c r="D24" s="2">
        <v>36132.35</v>
      </c>
    </row>
    <row r="25" spans="1:4" ht="15.75">
      <c r="A25" s="3">
        <f>""</f>
      </c>
      <c r="B25" s="21" t="s">
        <v>162</v>
      </c>
      <c r="C25" s="21" t="s">
        <v>163</v>
      </c>
      <c r="D25" s="2">
        <v>13867.73</v>
      </c>
    </row>
    <row r="26" spans="1:4" ht="15.75">
      <c r="A26" s="3">
        <f>""</f>
      </c>
      <c r="B26" s="21" t="s">
        <v>164</v>
      </c>
      <c r="C26" s="21" t="s">
        <v>165</v>
      </c>
      <c r="D26" s="2">
        <v>0</v>
      </c>
    </row>
    <row r="27" spans="1:4" ht="15.75">
      <c r="A27" s="3">
        <f>""</f>
      </c>
      <c r="B27" s="21" t="s">
        <v>166</v>
      </c>
      <c r="C27" s="21" t="s">
        <v>167</v>
      </c>
      <c r="D27" s="22">
        <f>SUM(D28,D47)</f>
        <v>3532.1</v>
      </c>
    </row>
    <row r="28" spans="1:4" ht="15.75">
      <c r="A28" s="3">
        <f>""</f>
      </c>
      <c r="B28" s="21" t="s">
        <v>168</v>
      </c>
      <c r="C28" s="21" t="s">
        <v>169</v>
      </c>
      <c r="D28" s="22">
        <f>SUM(D29,D46)</f>
        <v>0</v>
      </c>
    </row>
    <row r="29" spans="1:4" ht="15.75">
      <c r="A29" s="3">
        <f>""</f>
      </c>
      <c r="B29" s="21" t="s">
        <v>405</v>
      </c>
      <c r="C29" s="21" t="s">
        <v>73</v>
      </c>
      <c r="D29" s="22">
        <f>SUM(D30:D45)</f>
        <v>0</v>
      </c>
    </row>
    <row r="30" spans="1:4" ht="15.75">
      <c r="A30" s="3">
        <f>""</f>
      </c>
      <c r="B30" s="21" t="s">
        <v>406</v>
      </c>
      <c r="C30" s="21" t="s">
        <v>74</v>
      </c>
      <c r="D30" s="2">
        <v>0</v>
      </c>
    </row>
    <row r="31" spans="1:4" ht="15.75">
      <c r="A31" s="3">
        <f>""</f>
      </c>
      <c r="B31" s="21" t="s">
        <v>407</v>
      </c>
      <c r="C31" s="21" t="s">
        <v>75</v>
      </c>
      <c r="D31" s="2">
        <v>0</v>
      </c>
    </row>
    <row r="32" spans="1:4" ht="15.75">
      <c r="A32" s="3">
        <f>""</f>
      </c>
      <c r="B32" s="21" t="s">
        <v>408</v>
      </c>
      <c r="C32" s="21" t="s">
        <v>76</v>
      </c>
      <c r="D32" s="2">
        <v>0</v>
      </c>
    </row>
    <row r="33" spans="1:4" ht="15.75">
      <c r="A33" s="3">
        <f>""</f>
      </c>
      <c r="B33" s="21" t="s">
        <v>409</v>
      </c>
      <c r="C33" s="21" t="s">
        <v>77</v>
      </c>
      <c r="D33" s="2">
        <v>0</v>
      </c>
    </row>
    <row r="34" spans="1:4" ht="15.75">
      <c r="A34" s="3">
        <f>""</f>
      </c>
      <c r="B34" s="21" t="s">
        <v>410</v>
      </c>
      <c r="C34" s="21" t="s">
        <v>78</v>
      </c>
      <c r="D34" s="2">
        <v>0</v>
      </c>
    </row>
    <row r="35" spans="1:4" ht="15.75">
      <c r="A35" s="3">
        <f>""</f>
      </c>
      <c r="B35" s="21" t="s">
        <v>411</v>
      </c>
      <c r="C35" s="21" t="s">
        <v>79</v>
      </c>
      <c r="D35" s="2">
        <v>0</v>
      </c>
    </row>
    <row r="36" spans="1:4" ht="15.75">
      <c r="A36" s="3">
        <f>""</f>
      </c>
      <c r="B36" s="21" t="s">
        <v>422</v>
      </c>
      <c r="C36" s="21" t="s">
        <v>80</v>
      </c>
      <c r="D36" s="2">
        <v>0</v>
      </c>
    </row>
    <row r="37" spans="1:4" ht="15.75">
      <c r="A37" s="3">
        <f>""</f>
      </c>
      <c r="B37" s="21" t="s">
        <v>412</v>
      </c>
      <c r="C37" s="21" t="s">
        <v>81</v>
      </c>
      <c r="D37" s="2">
        <v>0</v>
      </c>
    </row>
    <row r="38" spans="1:4" ht="15.75">
      <c r="A38" s="3">
        <f>""</f>
      </c>
      <c r="B38" s="21" t="s">
        <v>413</v>
      </c>
      <c r="C38" s="21" t="s">
        <v>82</v>
      </c>
      <c r="D38" s="2">
        <v>0</v>
      </c>
    </row>
    <row r="39" spans="1:4" ht="15.75">
      <c r="A39" s="3">
        <f>""</f>
      </c>
      <c r="B39" s="21" t="s">
        <v>69</v>
      </c>
      <c r="C39" s="21" t="s">
        <v>83</v>
      </c>
      <c r="D39" s="2">
        <v>0</v>
      </c>
    </row>
    <row r="40" spans="1:4" ht="15.75">
      <c r="A40" s="3">
        <f>""</f>
      </c>
      <c r="B40" s="21" t="s">
        <v>421</v>
      </c>
      <c r="C40" s="21" t="s">
        <v>84</v>
      </c>
      <c r="D40" s="2">
        <v>0</v>
      </c>
    </row>
    <row r="41" spans="1:4" ht="15.75">
      <c r="A41" s="3">
        <f>""</f>
      </c>
      <c r="B41" s="21" t="s">
        <v>70</v>
      </c>
      <c r="C41" s="21" t="s">
        <v>416</v>
      </c>
      <c r="D41" s="2">
        <v>0</v>
      </c>
    </row>
    <row r="42" spans="1:4" ht="15.75">
      <c r="A42" s="3">
        <f>""</f>
      </c>
      <c r="B42" s="21" t="s">
        <v>71</v>
      </c>
      <c r="C42" s="21" t="s">
        <v>417</v>
      </c>
      <c r="D42" s="2">
        <v>0</v>
      </c>
    </row>
    <row r="43" spans="1:4" ht="15.75">
      <c r="A43" s="3">
        <f>""</f>
      </c>
      <c r="B43" s="21" t="s">
        <v>420</v>
      </c>
      <c r="C43" s="21" t="s">
        <v>418</v>
      </c>
      <c r="D43" s="2">
        <v>0</v>
      </c>
    </row>
    <row r="44" spans="1:4" ht="15.75">
      <c r="A44" s="3">
        <f>""</f>
      </c>
      <c r="B44" s="21" t="s">
        <v>728</v>
      </c>
      <c r="C44" s="21" t="s">
        <v>729</v>
      </c>
      <c r="D44" s="2">
        <v>0</v>
      </c>
    </row>
    <row r="45" spans="1:4" ht="15.75">
      <c r="A45" s="3">
        <f>""</f>
      </c>
      <c r="B45" s="21" t="s">
        <v>731</v>
      </c>
      <c r="C45" s="21" t="s">
        <v>732</v>
      </c>
      <c r="D45" s="2">
        <v>0</v>
      </c>
    </row>
    <row r="46" spans="1:4" ht="15.75">
      <c r="A46" s="3">
        <f>""</f>
      </c>
      <c r="B46" s="21" t="s">
        <v>72</v>
      </c>
      <c r="C46" s="21" t="s">
        <v>419</v>
      </c>
      <c r="D46" s="2">
        <v>0</v>
      </c>
    </row>
    <row r="47" spans="1:4" ht="15.75">
      <c r="A47" s="3">
        <f>""</f>
      </c>
      <c r="B47" s="21" t="s">
        <v>170</v>
      </c>
      <c r="C47" s="21" t="s">
        <v>171</v>
      </c>
      <c r="D47" s="22">
        <f>SUM(D48:D49)</f>
        <v>3532.1</v>
      </c>
    </row>
    <row r="48" spans="1:4" ht="15.75">
      <c r="A48" s="3">
        <f>""</f>
      </c>
      <c r="B48" s="21" t="s">
        <v>110</v>
      </c>
      <c r="C48" s="21" t="s">
        <v>63</v>
      </c>
      <c r="D48" s="2">
        <v>3532.1</v>
      </c>
    </row>
    <row r="49" spans="1:4" ht="15.75">
      <c r="A49" s="3">
        <f>""</f>
      </c>
      <c r="B49" s="21" t="s">
        <v>434</v>
      </c>
      <c r="C49" s="21" t="s">
        <v>435</v>
      </c>
      <c r="D49" s="2">
        <v>0</v>
      </c>
    </row>
    <row r="50" spans="1:4" ht="15.75">
      <c r="A50" s="3">
        <f>""</f>
      </c>
      <c r="B50" s="21" t="s">
        <v>172</v>
      </c>
      <c r="C50" s="21" t="s">
        <v>173</v>
      </c>
      <c r="D50" s="22">
        <f>SUM(D51:D52,D58:D60)</f>
        <v>160059.11</v>
      </c>
    </row>
    <row r="51" spans="1:4" ht="15.75">
      <c r="A51" s="3">
        <f>""</f>
      </c>
      <c r="B51" s="21" t="s">
        <v>174</v>
      </c>
      <c r="C51" s="21" t="s">
        <v>175</v>
      </c>
      <c r="D51" s="2">
        <v>0</v>
      </c>
    </row>
    <row r="52" spans="1:4" ht="15.75">
      <c r="A52" s="3">
        <f>""</f>
      </c>
      <c r="B52" s="21" t="s">
        <v>176</v>
      </c>
      <c r="C52" s="21" t="s">
        <v>177</v>
      </c>
      <c r="D52" s="22">
        <f>SUM(D53:D57)</f>
        <v>160059.11</v>
      </c>
    </row>
    <row r="53" spans="1:4" ht="15.75">
      <c r="A53" s="3">
        <f>""</f>
      </c>
      <c r="B53" s="21" t="s">
        <v>109</v>
      </c>
      <c r="C53" s="21" t="s">
        <v>123</v>
      </c>
      <c r="D53" s="2">
        <v>30216.75</v>
      </c>
    </row>
    <row r="54" spans="1:4" ht="15.75">
      <c r="A54" s="3">
        <f>""</f>
      </c>
      <c r="B54" s="21" t="s">
        <v>98</v>
      </c>
      <c r="C54" s="21" t="s">
        <v>64</v>
      </c>
      <c r="D54" s="2">
        <v>35240.43</v>
      </c>
    </row>
    <row r="55" spans="1:4" ht="47.25">
      <c r="A55" s="3">
        <f>""</f>
      </c>
      <c r="B55" s="21" t="s">
        <v>99</v>
      </c>
      <c r="C55" s="124" t="s">
        <v>108</v>
      </c>
      <c r="D55" s="2">
        <v>43659.1</v>
      </c>
    </row>
    <row r="56" spans="1:4" ht="15.75">
      <c r="A56" s="3">
        <f>""</f>
      </c>
      <c r="B56" s="21" t="s">
        <v>100</v>
      </c>
      <c r="C56" s="21" t="s">
        <v>426</v>
      </c>
      <c r="D56" s="2">
        <v>238.78</v>
      </c>
    </row>
    <row r="57" spans="1:4" ht="15.75">
      <c r="A57" s="3">
        <f>""</f>
      </c>
      <c r="B57" s="21" t="s">
        <v>101</v>
      </c>
      <c r="C57" s="21" t="s">
        <v>427</v>
      </c>
      <c r="D57" s="2">
        <v>50704.05</v>
      </c>
    </row>
    <row r="58" spans="1:4" ht="15.75">
      <c r="A58" s="3">
        <f>""</f>
      </c>
      <c r="B58" s="21" t="s">
        <v>178</v>
      </c>
      <c r="C58" s="21" t="s">
        <v>179</v>
      </c>
      <c r="D58" s="2">
        <v>0</v>
      </c>
    </row>
    <row r="59" spans="1:4" ht="15.75">
      <c r="A59" s="3">
        <f>""</f>
      </c>
      <c r="B59" s="21" t="s">
        <v>180</v>
      </c>
      <c r="C59" s="21" t="s">
        <v>181</v>
      </c>
      <c r="D59" s="2">
        <v>0</v>
      </c>
    </row>
    <row r="60" spans="1:4" ht="15.75">
      <c r="A60" s="3">
        <f>""</f>
      </c>
      <c r="B60" s="21" t="s">
        <v>182</v>
      </c>
      <c r="C60" s="21" t="s">
        <v>183</v>
      </c>
      <c r="D60" s="2">
        <v>0</v>
      </c>
    </row>
    <row r="61" spans="1:4" ht="15.75">
      <c r="A61" s="3">
        <f>""</f>
      </c>
      <c r="B61" s="21" t="s">
        <v>184</v>
      </c>
      <c r="C61" s="21" t="s">
        <v>185</v>
      </c>
      <c r="D61" s="2">
        <v>0</v>
      </c>
    </row>
    <row r="62" spans="1:4" ht="15.75">
      <c r="A62" s="3">
        <f>""</f>
      </c>
      <c r="B62" s="21" t="s">
        <v>186</v>
      </c>
      <c r="C62" s="21" t="s">
        <v>187</v>
      </c>
      <c r="D62" s="2">
        <v>0</v>
      </c>
    </row>
    <row r="63" spans="1:4" ht="15.75">
      <c r="A63" s="3">
        <f>""</f>
      </c>
      <c r="B63" s="21" t="s">
        <v>188</v>
      </c>
      <c r="C63" s="21" t="s">
        <v>189</v>
      </c>
      <c r="D63" s="22">
        <f>SUM(D64:D65)</f>
        <v>539953.95</v>
      </c>
    </row>
    <row r="64" spans="1:4" ht="15.75">
      <c r="A64" s="3">
        <f>""</f>
      </c>
      <c r="B64" s="21" t="s">
        <v>102</v>
      </c>
      <c r="C64" s="21" t="s">
        <v>400</v>
      </c>
      <c r="D64" s="2">
        <v>51847.66</v>
      </c>
    </row>
    <row r="65" spans="1:4" ht="15.75">
      <c r="A65" s="3">
        <f>""</f>
      </c>
      <c r="B65" s="21" t="s">
        <v>103</v>
      </c>
      <c r="C65" s="21" t="s">
        <v>401</v>
      </c>
      <c r="D65" s="2">
        <v>488106.29</v>
      </c>
    </row>
    <row r="66" spans="1:4" ht="15.75">
      <c r="A66" s="3">
        <f>""</f>
      </c>
      <c r="B66" s="21" t="s">
        <v>190</v>
      </c>
      <c r="C66" s="21" t="s">
        <v>191</v>
      </c>
      <c r="D66" s="22">
        <f>SUM(D67,D114:D117,D135)</f>
        <v>37860957.61</v>
      </c>
    </row>
    <row r="67" spans="1:4" ht="15.75">
      <c r="A67" s="3">
        <f>""</f>
      </c>
      <c r="B67" s="21" t="s">
        <v>192</v>
      </c>
      <c r="C67" s="21" t="s">
        <v>193</v>
      </c>
      <c r="D67" s="22">
        <f>SUM(D68,D91,D106,D110)</f>
        <v>37860957.61</v>
      </c>
    </row>
    <row r="68" spans="1:4" ht="15.75">
      <c r="A68" s="3">
        <f>""</f>
      </c>
      <c r="B68" s="21" t="s">
        <v>194</v>
      </c>
      <c r="C68" s="21" t="s">
        <v>195</v>
      </c>
      <c r="D68" s="22">
        <f>SUM(D69,D73,D81:D83,D86:D88)</f>
        <v>20719280.909999996</v>
      </c>
    </row>
    <row r="69" spans="1:4" ht="15.75">
      <c r="A69" s="3">
        <f>""</f>
      </c>
      <c r="B69" s="21" t="s">
        <v>196</v>
      </c>
      <c r="C69" s="21" t="s">
        <v>197</v>
      </c>
      <c r="D69" s="22">
        <f>SUM(D70:D72)</f>
        <v>13889956.65</v>
      </c>
    </row>
    <row r="70" spans="1:4" ht="15.75">
      <c r="A70" s="3">
        <f>""</f>
      </c>
      <c r="B70" s="21" t="s">
        <v>198</v>
      </c>
      <c r="C70" s="21" t="s">
        <v>199</v>
      </c>
      <c r="D70" s="2">
        <v>13882605.06</v>
      </c>
    </row>
    <row r="71" spans="1:4" ht="15.75">
      <c r="A71" s="3">
        <f>""</f>
      </c>
      <c r="B71" s="21" t="s">
        <v>200</v>
      </c>
      <c r="C71" s="21" t="s">
        <v>201</v>
      </c>
      <c r="D71" s="2">
        <v>7351.59</v>
      </c>
    </row>
    <row r="72" spans="1:4" ht="15.75">
      <c r="A72" s="3">
        <f>""</f>
      </c>
      <c r="B72" s="21" t="s">
        <v>202</v>
      </c>
      <c r="C72" s="21" t="s">
        <v>203</v>
      </c>
      <c r="D72" s="2">
        <v>0</v>
      </c>
    </row>
    <row r="73" spans="1:4" ht="15.75">
      <c r="A73" s="3">
        <f>""</f>
      </c>
      <c r="B73" s="21" t="s">
        <v>204</v>
      </c>
      <c r="C73" s="21" t="s">
        <v>205</v>
      </c>
      <c r="D73" s="22">
        <f>SUM(D74:D80)</f>
        <v>116510.78</v>
      </c>
    </row>
    <row r="74" spans="1:4" ht="15.75">
      <c r="A74" s="3">
        <f>""</f>
      </c>
      <c r="B74" s="21" t="s">
        <v>206</v>
      </c>
      <c r="C74" s="21" t="s">
        <v>207</v>
      </c>
      <c r="D74" s="2">
        <v>0</v>
      </c>
    </row>
    <row r="75" spans="1:4" ht="15.75">
      <c r="A75" s="3">
        <f>""</f>
      </c>
      <c r="B75" s="21" t="s">
        <v>208</v>
      </c>
      <c r="C75" s="21" t="s">
        <v>209</v>
      </c>
      <c r="D75" s="2">
        <v>0</v>
      </c>
    </row>
    <row r="76" spans="1:4" ht="15.75">
      <c r="A76" s="3">
        <f>""</f>
      </c>
      <c r="B76" s="21" t="s">
        <v>210</v>
      </c>
      <c r="C76" s="21" t="s">
        <v>211</v>
      </c>
      <c r="D76" s="2">
        <v>0</v>
      </c>
    </row>
    <row r="77" spans="1:4" ht="15.75">
      <c r="A77" s="3">
        <f>""</f>
      </c>
      <c r="B77" s="21" t="s">
        <v>212</v>
      </c>
      <c r="C77" s="21" t="s">
        <v>213</v>
      </c>
      <c r="D77" s="2">
        <v>0</v>
      </c>
    </row>
    <row r="78" spans="1:4" ht="15.75">
      <c r="A78" s="3">
        <f>""</f>
      </c>
      <c r="B78" s="21" t="s">
        <v>214</v>
      </c>
      <c r="C78" s="21" t="s">
        <v>228</v>
      </c>
      <c r="D78" s="2">
        <v>0</v>
      </c>
    </row>
    <row r="79" spans="1:4" ht="15.75">
      <c r="A79" s="3">
        <f>""</f>
      </c>
      <c r="B79" s="21" t="s">
        <v>229</v>
      </c>
      <c r="C79" s="21" t="s">
        <v>230</v>
      </c>
      <c r="D79" s="2">
        <v>116510.78</v>
      </c>
    </row>
    <row r="80" spans="1:4" ht="15.75">
      <c r="A80" s="3">
        <f>""</f>
      </c>
      <c r="B80" s="21" t="s">
        <v>231</v>
      </c>
      <c r="C80" s="21" t="s">
        <v>232</v>
      </c>
      <c r="D80" s="2">
        <v>0</v>
      </c>
    </row>
    <row r="81" spans="1:4" ht="15.75">
      <c r="A81" s="3">
        <f>""</f>
      </c>
      <c r="B81" s="21" t="s">
        <v>233</v>
      </c>
      <c r="C81" s="21" t="s">
        <v>234</v>
      </c>
      <c r="D81" s="2">
        <v>3627139.58</v>
      </c>
    </row>
    <row r="82" spans="1:4" ht="15.75">
      <c r="A82" s="3">
        <f>""</f>
      </c>
      <c r="B82" s="21" t="s">
        <v>235</v>
      </c>
      <c r="C82" s="21" t="s">
        <v>236</v>
      </c>
      <c r="D82" s="2">
        <v>439985.63</v>
      </c>
    </row>
    <row r="83" spans="1:4" ht="15.75">
      <c r="A83" s="3">
        <f>""</f>
      </c>
      <c r="B83" s="21" t="s">
        <v>237</v>
      </c>
      <c r="C83" s="21" t="s">
        <v>1863</v>
      </c>
      <c r="D83" s="22">
        <f>SUM(D84:D85)</f>
        <v>1474165.28</v>
      </c>
    </row>
    <row r="84" spans="1:4" ht="15.75">
      <c r="A84" s="3">
        <f>""</f>
      </c>
      <c r="B84" s="21" t="s">
        <v>56</v>
      </c>
      <c r="C84" s="21" t="s">
        <v>238</v>
      </c>
      <c r="D84" s="2">
        <v>659213.64</v>
      </c>
    </row>
    <row r="85" spans="1:4" ht="15.75">
      <c r="A85" s="3">
        <f>""</f>
      </c>
      <c r="B85" s="21" t="s">
        <v>57</v>
      </c>
      <c r="C85" s="21" t="s">
        <v>239</v>
      </c>
      <c r="D85" s="2">
        <v>814951.64</v>
      </c>
    </row>
    <row r="86" spans="1:4" ht="15.75">
      <c r="A86" s="3">
        <f>""</f>
      </c>
      <c r="B86" s="21" t="s">
        <v>240</v>
      </c>
      <c r="C86" s="21" t="s">
        <v>1846</v>
      </c>
      <c r="D86" s="2">
        <v>5632.24</v>
      </c>
    </row>
    <row r="87" spans="1:4" ht="15.75">
      <c r="A87" s="3">
        <f>""</f>
      </c>
      <c r="B87" s="21" t="s">
        <v>241</v>
      </c>
      <c r="C87" s="21" t="s">
        <v>242</v>
      </c>
      <c r="D87" s="2">
        <v>0</v>
      </c>
    </row>
    <row r="88" spans="1:4" ht="15.75">
      <c r="A88" s="3">
        <f>""</f>
      </c>
      <c r="B88" s="21" t="s">
        <v>243</v>
      </c>
      <c r="C88" s="21" t="s">
        <v>244</v>
      </c>
      <c r="D88" s="22">
        <f>SUM(D89:D90)</f>
        <v>1165890.75</v>
      </c>
    </row>
    <row r="89" spans="1:4" ht="15.75">
      <c r="A89" s="3">
        <f>""</f>
      </c>
      <c r="B89" s="21" t="s">
        <v>424</v>
      </c>
      <c r="C89" s="21" t="s">
        <v>97</v>
      </c>
      <c r="D89" s="2">
        <v>0</v>
      </c>
    </row>
    <row r="90" spans="1:4" ht="15.75">
      <c r="A90" s="3">
        <f>""</f>
      </c>
      <c r="B90" s="21" t="s">
        <v>425</v>
      </c>
      <c r="C90" s="21" t="s">
        <v>239</v>
      </c>
      <c r="D90" s="2">
        <v>1165890.75</v>
      </c>
    </row>
    <row r="91" spans="1:4" ht="15.75">
      <c r="A91" s="3">
        <f>""</f>
      </c>
      <c r="B91" s="21" t="s">
        <v>245</v>
      </c>
      <c r="C91" s="21" t="s">
        <v>246</v>
      </c>
      <c r="D91" s="22">
        <f>SUM(D92,D98,D103:D105)</f>
        <v>2825124.4899999998</v>
      </c>
    </row>
    <row r="92" spans="1:4" ht="15.75">
      <c r="A92" s="3">
        <f>""</f>
      </c>
      <c r="B92" s="21" t="s">
        <v>247</v>
      </c>
      <c r="C92" s="21" t="s">
        <v>248</v>
      </c>
      <c r="D92" s="22">
        <f>SUM(D93:D97)</f>
        <v>2799572.96</v>
      </c>
    </row>
    <row r="93" spans="1:4" ht="15.75">
      <c r="A93" s="3">
        <f>""</f>
      </c>
      <c r="B93" s="21" t="s">
        <v>249</v>
      </c>
      <c r="C93" s="21" t="s">
        <v>250</v>
      </c>
      <c r="D93" s="2">
        <v>2607477.85</v>
      </c>
    </row>
    <row r="94" spans="1:4" ht="15.75">
      <c r="A94" s="3">
        <f>""</f>
      </c>
      <c r="B94" s="21" t="s">
        <v>251</v>
      </c>
      <c r="C94" s="21" t="s">
        <v>252</v>
      </c>
      <c r="D94" s="2">
        <v>187745.02</v>
      </c>
    </row>
    <row r="95" spans="1:4" ht="15.75">
      <c r="A95" s="3">
        <f>""</f>
      </c>
      <c r="B95" s="21" t="s">
        <v>253</v>
      </c>
      <c r="C95" s="21" t="s">
        <v>254</v>
      </c>
      <c r="D95" s="2">
        <v>4350.09</v>
      </c>
    </row>
    <row r="96" spans="1:4" ht="15.75">
      <c r="A96" s="3">
        <f>""</f>
      </c>
      <c r="B96" s="21" t="s">
        <v>255</v>
      </c>
      <c r="C96" s="21" t="s">
        <v>256</v>
      </c>
      <c r="D96" s="2">
        <v>0</v>
      </c>
    </row>
    <row r="97" spans="1:4" ht="15.75">
      <c r="A97" s="3">
        <f>""</f>
      </c>
      <c r="B97" s="21" t="s">
        <v>257</v>
      </c>
      <c r="C97" s="21" t="s">
        <v>258</v>
      </c>
      <c r="D97" s="2">
        <v>0</v>
      </c>
    </row>
    <row r="98" spans="1:4" ht="15.75">
      <c r="A98" s="3">
        <f>""</f>
      </c>
      <c r="B98" s="21" t="s">
        <v>259</v>
      </c>
      <c r="C98" s="21" t="s">
        <v>260</v>
      </c>
      <c r="D98" s="22">
        <f>SUM(D99:D102)</f>
        <v>0</v>
      </c>
    </row>
    <row r="99" spans="1:4" ht="15.75">
      <c r="A99" s="3">
        <f>""</f>
      </c>
      <c r="B99" s="21" t="s">
        <v>261</v>
      </c>
      <c r="C99" s="21" t="s">
        <v>262</v>
      </c>
      <c r="D99" s="2">
        <v>0</v>
      </c>
    </row>
    <row r="100" spans="1:4" ht="15.75">
      <c r="A100" s="3">
        <f>""</f>
      </c>
      <c r="B100" s="21" t="s">
        <v>263</v>
      </c>
      <c r="C100" s="21" t="s">
        <v>264</v>
      </c>
      <c r="D100" s="2">
        <v>0</v>
      </c>
    </row>
    <row r="101" spans="1:4" ht="15.75">
      <c r="A101" s="3">
        <f>""</f>
      </c>
      <c r="B101" s="21" t="s">
        <v>265</v>
      </c>
      <c r="C101" s="21" t="s">
        <v>266</v>
      </c>
      <c r="D101" s="2">
        <v>0</v>
      </c>
    </row>
    <row r="102" spans="1:4" ht="15.75">
      <c r="A102" s="3">
        <f>""</f>
      </c>
      <c r="B102" s="21" t="s">
        <v>267</v>
      </c>
      <c r="C102" s="21" t="s">
        <v>268</v>
      </c>
      <c r="D102" s="2">
        <v>0</v>
      </c>
    </row>
    <row r="103" spans="1:4" ht="15.75">
      <c r="A103" s="3">
        <f>""</f>
      </c>
      <c r="B103" s="21" t="s">
        <v>269</v>
      </c>
      <c r="C103" s="21" t="s">
        <v>270</v>
      </c>
      <c r="D103" s="2">
        <v>0</v>
      </c>
    </row>
    <row r="104" spans="1:4" ht="15.75">
      <c r="A104" s="3">
        <f>""</f>
      </c>
      <c r="B104" s="21" t="s">
        <v>271</v>
      </c>
      <c r="C104" s="21" t="s">
        <v>242</v>
      </c>
      <c r="D104" s="2">
        <v>0</v>
      </c>
    </row>
    <row r="105" spans="1:4" ht="15.75">
      <c r="A105" s="3">
        <f>""</f>
      </c>
      <c r="B105" s="21" t="s">
        <v>272</v>
      </c>
      <c r="C105" s="21" t="s">
        <v>273</v>
      </c>
      <c r="D105" s="2">
        <v>25551.53</v>
      </c>
    </row>
    <row r="106" spans="1:4" ht="15.75">
      <c r="A106" s="3">
        <f>""</f>
      </c>
      <c r="B106" s="21" t="s">
        <v>274</v>
      </c>
      <c r="C106" s="21" t="s">
        <v>275</v>
      </c>
      <c r="D106" s="22">
        <f>SUM(D107:D109)</f>
        <v>0</v>
      </c>
    </row>
    <row r="107" spans="1:4" ht="15.75">
      <c r="A107" s="3">
        <f>""</f>
      </c>
      <c r="B107" s="21" t="s">
        <v>276</v>
      </c>
      <c r="C107" s="21" t="s">
        <v>1847</v>
      </c>
      <c r="D107" s="2">
        <v>0</v>
      </c>
    </row>
    <row r="108" spans="1:4" ht="15.75">
      <c r="A108" s="3">
        <f>""</f>
      </c>
      <c r="B108" s="21" t="s">
        <v>278</v>
      </c>
      <c r="C108" s="21" t="s">
        <v>242</v>
      </c>
      <c r="D108" s="2">
        <v>0</v>
      </c>
    </row>
    <row r="109" spans="1:4" ht="15.75">
      <c r="A109" s="3">
        <f>""</f>
      </c>
      <c r="B109" s="21" t="s">
        <v>279</v>
      </c>
      <c r="C109" s="21" t="s">
        <v>280</v>
      </c>
      <c r="D109" s="2">
        <v>0</v>
      </c>
    </row>
    <row r="110" spans="1:4" ht="15.75">
      <c r="A110" s="3">
        <f>""</f>
      </c>
      <c r="B110" s="21" t="s">
        <v>281</v>
      </c>
      <c r="C110" s="21" t="s">
        <v>282</v>
      </c>
      <c r="D110" s="22">
        <f>SUM(D111:D113)</f>
        <v>14316552.21</v>
      </c>
    </row>
    <row r="111" spans="1:4" ht="15.75">
      <c r="A111" s="3">
        <f>""</f>
      </c>
      <c r="B111" s="21" t="s">
        <v>283</v>
      </c>
      <c r="C111" s="21" t="s">
        <v>284</v>
      </c>
      <c r="D111" s="2">
        <v>12419656.99</v>
      </c>
    </row>
    <row r="112" spans="1:4" ht="15.75">
      <c r="A112" s="3">
        <f>""</f>
      </c>
      <c r="B112" s="21" t="s">
        <v>285</v>
      </c>
      <c r="C112" s="21" t="s">
        <v>286</v>
      </c>
      <c r="D112" s="2">
        <v>1896895.22</v>
      </c>
    </row>
    <row r="113" spans="1:4" ht="15.75">
      <c r="A113" s="3">
        <f>""</f>
      </c>
      <c r="B113" s="21" t="s">
        <v>287</v>
      </c>
      <c r="C113" s="21" t="s">
        <v>288</v>
      </c>
      <c r="D113" s="2">
        <v>0</v>
      </c>
    </row>
    <row r="114" spans="1:4" ht="15.75">
      <c r="A114" s="3">
        <f>""</f>
      </c>
      <c r="B114" s="21" t="s">
        <v>289</v>
      </c>
      <c r="C114" s="21" t="s">
        <v>290</v>
      </c>
      <c r="D114" s="2">
        <v>0</v>
      </c>
    </row>
    <row r="115" spans="1:4" ht="15.75">
      <c r="A115" s="3">
        <f>""</f>
      </c>
      <c r="B115" s="21" t="s">
        <v>291</v>
      </c>
      <c r="C115" s="21" t="s">
        <v>292</v>
      </c>
      <c r="D115" s="2">
        <v>0</v>
      </c>
    </row>
    <row r="116" spans="1:4" ht="15.75">
      <c r="A116" s="3">
        <f>""</f>
      </c>
      <c r="B116" s="21" t="s">
        <v>293</v>
      </c>
      <c r="C116" s="21" t="s">
        <v>294</v>
      </c>
      <c r="D116" s="2">
        <v>0</v>
      </c>
    </row>
    <row r="117" spans="1:4" ht="15.75">
      <c r="A117" s="3">
        <f>""</f>
      </c>
      <c r="B117" s="21" t="s">
        <v>0</v>
      </c>
      <c r="C117" s="21" t="s">
        <v>1</v>
      </c>
      <c r="D117" s="22">
        <f>SUM(D118,D125,D129,D133:D134)</f>
        <v>0</v>
      </c>
    </row>
    <row r="118" spans="1:4" ht="15.75">
      <c r="A118" s="3">
        <f>""</f>
      </c>
      <c r="B118" s="21" t="s">
        <v>2</v>
      </c>
      <c r="C118" s="21" t="s">
        <v>3</v>
      </c>
      <c r="D118" s="22">
        <f>SUM(D119:D124)</f>
        <v>0</v>
      </c>
    </row>
    <row r="119" spans="1:4" ht="15.75">
      <c r="A119" s="3">
        <f>""</f>
      </c>
      <c r="B119" s="21" t="s">
        <v>4</v>
      </c>
      <c r="C119" s="21" t="s">
        <v>5</v>
      </c>
      <c r="D119" s="2">
        <v>0</v>
      </c>
    </row>
    <row r="120" spans="1:4" ht="15.75">
      <c r="A120" s="3">
        <f>""</f>
      </c>
      <c r="B120" s="21" t="s">
        <v>6</v>
      </c>
      <c r="C120" s="21" t="s">
        <v>7</v>
      </c>
      <c r="D120" s="2">
        <v>0</v>
      </c>
    </row>
    <row r="121" spans="1:4" ht="15.75">
      <c r="A121" s="3">
        <f>""</f>
      </c>
      <c r="B121" s="21" t="s">
        <v>8</v>
      </c>
      <c r="C121" s="21" t="s">
        <v>9</v>
      </c>
      <c r="D121" s="2">
        <v>0</v>
      </c>
    </row>
    <row r="122" spans="1:4" ht="15.75">
      <c r="A122" s="3">
        <f>""</f>
      </c>
      <c r="B122" s="21" t="s">
        <v>10</v>
      </c>
      <c r="C122" s="21" t="s">
        <v>11</v>
      </c>
      <c r="D122" s="2">
        <v>0</v>
      </c>
    </row>
    <row r="123" spans="1:4" ht="15.75">
      <c r="A123" s="3">
        <f>""</f>
      </c>
      <c r="B123" s="21" t="s">
        <v>12</v>
      </c>
      <c r="C123" s="21" t="s">
        <v>13</v>
      </c>
      <c r="D123" s="2">
        <v>0</v>
      </c>
    </row>
    <row r="124" spans="1:4" ht="15.75">
      <c r="A124" s="3">
        <f>""</f>
      </c>
      <c r="B124" s="21" t="s">
        <v>14</v>
      </c>
      <c r="C124" s="21" t="s">
        <v>15</v>
      </c>
      <c r="D124" s="2">
        <v>0</v>
      </c>
    </row>
    <row r="125" spans="1:4" ht="15.75">
      <c r="A125" s="3">
        <f>""</f>
      </c>
      <c r="B125" s="21" t="s">
        <v>16</v>
      </c>
      <c r="C125" s="21" t="s">
        <v>17</v>
      </c>
      <c r="D125" s="22">
        <f>SUM(D126:D128)</f>
        <v>0</v>
      </c>
    </row>
    <row r="126" spans="1:4" ht="15.75">
      <c r="A126" s="3">
        <f>""</f>
      </c>
      <c r="B126" s="21" t="s">
        <v>18</v>
      </c>
      <c r="C126" s="21" t="s">
        <v>19</v>
      </c>
      <c r="D126" s="2">
        <v>0</v>
      </c>
    </row>
    <row r="127" spans="1:4" ht="15.75">
      <c r="A127" s="3">
        <f>""</f>
      </c>
      <c r="B127" s="21" t="s">
        <v>20</v>
      </c>
      <c r="C127" s="21" t="s">
        <v>7</v>
      </c>
      <c r="D127" s="2">
        <v>0</v>
      </c>
    </row>
    <row r="128" spans="1:4" ht="15.75">
      <c r="A128" s="3">
        <f>""</f>
      </c>
      <c r="B128" s="21" t="s">
        <v>21</v>
      </c>
      <c r="C128" s="21" t="s">
        <v>22</v>
      </c>
      <c r="D128" s="2">
        <v>0</v>
      </c>
    </row>
    <row r="129" spans="1:4" ht="15.75">
      <c r="A129" s="3">
        <f>""</f>
      </c>
      <c r="B129" s="21" t="s">
        <v>23</v>
      </c>
      <c r="C129" s="21" t="s">
        <v>24</v>
      </c>
      <c r="D129" s="22">
        <f>SUM(D130:D132)</f>
        <v>0</v>
      </c>
    </row>
    <row r="130" spans="1:4" ht="15.75">
      <c r="A130" s="3">
        <f>""</f>
      </c>
      <c r="B130" s="21" t="s">
        <v>25</v>
      </c>
      <c r="C130" s="21" t="s">
        <v>19</v>
      </c>
      <c r="D130" s="2">
        <v>0</v>
      </c>
    </row>
    <row r="131" spans="1:4" ht="15.75">
      <c r="A131" s="3">
        <f>""</f>
      </c>
      <c r="B131" s="21" t="s">
        <v>26</v>
      </c>
      <c r="C131" s="21" t="s">
        <v>7</v>
      </c>
      <c r="D131" s="2">
        <v>0</v>
      </c>
    </row>
    <row r="132" spans="1:4" ht="15.75">
      <c r="A132" s="3">
        <f>""</f>
      </c>
      <c r="B132" s="21" t="s">
        <v>27</v>
      </c>
      <c r="C132" s="21" t="s">
        <v>28</v>
      </c>
      <c r="D132" s="2">
        <v>0</v>
      </c>
    </row>
    <row r="133" spans="1:4" ht="15.75">
      <c r="A133" s="3">
        <f>""</f>
      </c>
      <c r="B133" s="21" t="s">
        <v>29</v>
      </c>
      <c r="C133" s="21" t="s">
        <v>30</v>
      </c>
      <c r="D133" s="2">
        <v>0</v>
      </c>
    </row>
    <row r="134" spans="1:4" ht="15.75">
      <c r="A134" s="3">
        <f>""</f>
      </c>
      <c r="B134" s="21" t="s">
        <v>31</v>
      </c>
      <c r="C134" s="21" t="s">
        <v>32</v>
      </c>
      <c r="D134" s="2">
        <v>0</v>
      </c>
    </row>
    <row r="135" spans="1:4" ht="15.75">
      <c r="A135" s="3">
        <f>""</f>
      </c>
      <c r="B135" s="21" t="s">
        <v>33</v>
      </c>
      <c r="C135" s="21" t="s">
        <v>34</v>
      </c>
      <c r="D135" s="22">
        <f>SUM(D136:D139)</f>
        <v>0</v>
      </c>
    </row>
    <row r="136" spans="1:4" ht="15.75">
      <c r="A136" s="3">
        <f>""</f>
      </c>
      <c r="B136" s="21" t="s">
        <v>35</v>
      </c>
      <c r="C136" s="21" t="s">
        <v>36</v>
      </c>
      <c r="D136" s="2">
        <v>0</v>
      </c>
    </row>
    <row r="137" spans="1:4" ht="15.75">
      <c r="A137" s="3">
        <f>""</f>
      </c>
      <c r="B137" s="21" t="s">
        <v>37</v>
      </c>
      <c r="C137" s="21" t="s">
        <v>38</v>
      </c>
      <c r="D137" s="2">
        <v>0</v>
      </c>
    </row>
    <row r="138" spans="1:4" ht="15.75">
      <c r="A138" s="3">
        <f>""</f>
      </c>
      <c r="B138" s="21" t="s">
        <v>39</v>
      </c>
      <c r="C138" s="21" t="s">
        <v>40</v>
      </c>
      <c r="D138" s="2">
        <v>0</v>
      </c>
    </row>
    <row r="139" spans="1:4" ht="15.75">
      <c r="A139" s="3">
        <f>""</f>
      </c>
      <c r="B139" s="21" t="s">
        <v>41</v>
      </c>
      <c r="C139" s="21" t="s">
        <v>42</v>
      </c>
      <c r="D139" s="2">
        <v>0</v>
      </c>
    </row>
    <row r="140" spans="1:4" ht="15.75">
      <c r="A140" s="3">
        <f>""</f>
      </c>
      <c r="B140" s="21" t="s">
        <v>43</v>
      </c>
      <c r="C140" s="21" t="s">
        <v>44</v>
      </c>
      <c r="D140" s="22">
        <f>SUM(D141,D158,D159,D167)</f>
        <v>49530.049999999996</v>
      </c>
    </row>
    <row r="141" spans="1:4" ht="15.75">
      <c r="A141" s="3">
        <f>""</f>
      </c>
      <c r="B141" s="21" t="s">
        <v>45</v>
      </c>
      <c r="C141" s="24" t="s">
        <v>46</v>
      </c>
      <c r="D141" s="22">
        <f>SUM(D142,D156,D148,D155,D157)</f>
        <v>6227.9800000000005</v>
      </c>
    </row>
    <row r="142" spans="1:4" ht="15.75">
      <c r="A142" s="3">
        <f>""</f>
      </c>
      <c r="B142" s="21" t="s">
        <v>104</v>
      </c>
      <c r="C142" s="24" t="s">
        <v>215</v>
      </c>
      <c r="D142" s="22">
        <f>SUM(D143:D147)</f>
        <v>876.29</v>
      </c>
    </row>
    <row r="143" spans="1:4" ht="15.75">
      <c r="A143" s="3">
        <f>""</f>
      </c>
      <c r="B143" s="21" t="s">
        <v>107</v>
      </c>
      <c r="C143" s="24" t="s">
        <v>429</v>
      </c>
      <c r="D143" s="2">
        <v>876.29</v>
      </c>
    </row>
    <row r="144" spans="1:4" ht="15.75">
      <c r="A144" s="3">
        <f>""</f>
      </c>
      <c r="B144" s="21" t="s">
        <v>430</v>
      </c>
      <c r="C144" s="24" t="s">
        <v>431</v>
      </c>
      <c r="D144" s="2">
        <v>0</v>
      </c>
    </row>
    <row r="145" spans="1:4" ht="15.75">
      <c r="A145" s="3">
        <f>""</f>
      </c>
      <c r="B145" s="21" t="s">
        <v>432</v>
      </c>
      <c r="C145" s="21" t="s">
        <v>436</v>
      </c>
      <c r="D145" s="2">
        <v>0</v>
      </c>
    </row>
    <row r="146" spans="1:4" ht="15.75">
      <c r="A146" s="3">
        <f>""</f>
      </c>
      <c r="B146" s="21" t="s">
        <v>437</v>
      </c>
      <c r="C146" s="21" t="s">
        <v>438</v>
      </c>
      <c r="D146" s="2">
        <v>0</v>
      </c>
    </row>
    <row r="147" spans="1:4" ht="15.75">
      <c r="A147" s="3">
        <f>""</f>
      </c>
      <c r="B147" s="21" t="s">
        <v>439</v>
      </c>
      <c r="C147" s="21" t="s">
        <v>440</v>
      </c>
      <c r="D147" s="2">
        <v>0</v>
      </c>
    </row>
    <row r="148" spans="1:4" ht="15.75">
      <c r="A148" s="3">
        <f>""</f>
      </c>
      <c r="B148" s="21" t="s">
        <v>441</v>
      </c>
      <c r="C148" s="21" t="s">
        <v>221</v>
      </c>
      <c r="D148" s="22">
        <f>D149+D154</f>
        <v>5351.6900000000005</v>
      </c>
    </row>
    <row r="149" spans="1:4" ht="15.75">
      <c r="A149" s="3">
        <f>""</f>
      </c>
      <c r="B149" s="21" t="s">
        <v>442</v>
      </c>
      <c r="C149" s="24" t="s">
        <v>217</v>
      </c>
      <c r="D149" s="22">
        <f>SUM(D150:D153)</f>
        <v>623.14</v>
      </c>
    </row>
    <row r="150" spans="1:4" ht="31.5">
      <c r="A150" s="3">
        <f>""</f>
      </c>
      <c r="B150" s="21" t="s">
        <v>443</v>
      </c>
      <c r="C150" s="24" t="s">
        <v>444</v>
      </c>
      <c r="D150" s="2">
        <v>623.14</v>
      </c>
    </row>
    <row r="151" spans="1:4" ht="15.75">
      <c r="A151" s="3">
        <f>""</f>
      </c>
      <c r="B151" s="21" t="s">
        <v>445</v>
      </c>
      <c r="C151" s="24" t="s">
        <v>446</v>
      </c>
      <c r="D151" s="2">
        <v>0</v>
      </c>
    </row>
    <row r="152" spans="1:4" ht="15.75">
      <c r="A152" s="3">
        <f>""</f>
      </c>
      <c r="B152" s="21" t="s">
        <v>447</v>
      </c>
      <c r="C152" s="24" t="s">
        <v>448</v>
      </c>
      <c r="D152" s="2">
        <v>0</v>
      </c>
    </row>
    <row r="153" spans="1:4" ht="15.75">
      <c r="A153" s="3">
        <f>""</f>
      </c>
      <c r="B153" s="21" t="s">
        <v>449</v>
      </c>
      <c r="C153" s="21" t="s">
        <v>450</v>
      </c>
      <c r="D153" s="2">
        <v>0</v>
      </c>
    </row>
    <row r="154" spans="1:4" ht="15.75">
      <c r="A154" s="3">
        <f>""</f>
      </c>
      <c r="B154" s="21" t="s">
        <v>452</v>
      </c>
      <c r="C154" s="25" t="s">
        <v>451</v>
      </c>
      <c r="D154" s="2">
        <v>4728.55</v>
      </c>
    </row>
    <row r="155" spans="1:4" ht="15.75">
      <c r="A155" s="3">
        <f>""</f>
      </c>
      <c r="B155" s="21" t="s">
        <v>218</v>
      </c>
      <c r="C155" s="21" t="s">
        <v>222</v>
      </c>
      <c r="D155" s="2">
        <v>0</v>
      </c>
    </row>
    <row r="156" spans="1:4" ht="15.75">
      <c r="A156" s="3">
        <f>""</f>
      </c>
      <c r="B156" s="21" t="s">
        <v>61</v>
      </c>
      <c r="C156" s="21" t="s">
        <v>216</v>
      </c>
      <c r="D156" s="2">
        <v>0</v>
      </c>
    </row>
    <row r="157" spans="1:4" ht="15.75">
      <c r="A157" s="3">
        <f>""</f>
      </c>
      <c r="B157" s="21" t="s">
        <v>60</v>
      </c>
      <c r="C157" s="21" t="s">
        <v>59</v>
      </c>
      <c r="D157" s="2">
        <v>0</v>
      </c>
    </row>
    <row r="158" spans="1:4" ht="15.75">
      <c r="A158" s="3">
        <f>""</f>
      </c>
      <c r="B158" s="21" t="s">
        <v>47</v>
      </c>
      <c r="C158" s="24" t="s">
        <v>295</v>
      </c>
      <c r="D158" s="2">
        <v>1060.01</v>
      </c>
    </row>
    <row r="159" spans="1:4" ht="15.75">
      <c r="A159" s="3">
        <f>""</f>
      </c>
      <c r="B159" s="21" t="s">
        <v>296</v>
      </c>
      <c r="C159" s="24" t="s">
        <v>297</v>
      </c>
      <c r="D159" s="22">
        <f>SUM(D160,D166)</f>
        <v>913.22</v>
      </c>
    </row>
    <row r="160" spans="1:4" ht="15.75">
      <c r="A160" s="3">
        <f>""</f>
      </c>
      <c r="B160" s="21" t="s">
        <v>453</v>
      </c>
      <c r="C160" s="24" t="s">
        <v>219</v>
      </c>
      <c r="D160" s="22">
        <f>SUM(D161:D165)</f>
        <v>913.22</v>
      </c>
    </row>
    <row r="161" spans="1:4" ht="15.75">
      <c r="A161" s="3">
        <f>""</f>
      </c>
      <c r="B161" s="21" t="s">
        <v>454</v>
      </c>
      <c r="C161" s="24" t="s">
        <v>455</v>
      </c>
      <c r="D161" s="2">
        <v>913.22</v>
      </c>
    </row>
    <row r="162" spans="1:4" ht="15.75">
      <c r="A162" s="3">
        <f>""</f>
      </c>
      <c r="B162" s="21" t="s">
        <v>456</v>
      </c>
      <c r="C162" s="21" t="s">
        <v>457</v>
      </c>
      <c r="D162" s="2">
        <v>0</v>
      </c>
    </row>
    <row r="163" spans="1:4" ht="15.75">
      <c r="A163" s="3">
        <f>""</f>
      </c>
      <c r="B163" s="21" t="s">
        <v>458</v>
      </c>
      <c r="C163" s="21" t="s">
        <v>459</v>
      </c>
      <c r="D163" s="2">
        <v>0</v>
      </c>
    </row>
    <row r="164" spans="1:4" ht="15.75">
      <c r="A164" s="3">
        <f>""</f>
      </c>
      <c r="B164" s="21" t="s">
        <v>460</v>
      </c>
      <c r="C164" s="21" t="s">
        <v>461</v>
      </c>
      <c r="D164" s="2">
        <v>0</v>
      </c>
    </row>
    <row r="165" spans="1:4" ht="15.75">
      <c r="A165" s="3">
        <f>""</f>
      </c>
      <c r="B165" s="21" t="s">
        <v>462</v>
      </c>
      <c r="C165" s="21" t="s">
        <v>463</v>
      </c>
      <c r="D165" s="2">
        <v>0</v>
      </c>
    </row>
    <row r="166" spans="1:4" ht="15.75">
      <c r="A166" s="3">
        <f>""</f>
      </c>
      <c r="B166" s="21" t="s">
        <v>464</v>
      </c>
      <c r="C166" s="21" t="s">
        <v>220</v>
      </c>
      <c r="D166" s="2">
        <v>0</v>
      </c>
    </row>
    <row r="167" spans="1:4" ht="15.75">
      <c r="A167" s="3">
        <f>""</f>
      </c>
      <c r="B167" s="21" t="s">
        <v>298</v>
      </c>
      <c r="C167" s="21" t="s">
        <v>299</v>
      </c>
      <c r="D167" s="2">
        <v>41328.84</v>
      </c>
    </row>
    <row r="168" spans="1:4" ht="15.75">
      <c r="A168" s="3">
        <f>""</f>
      </c>
      <c r="B168" s="18" t="s">
        <v>300</v>
      </c>
      <c r="C168" s="18" t="s">
        <v>301</v>
      </c>
      <c r="D168" s="20">
        <f>SUM(D169,D172,D175:D176,D223)</f>
        <v>1953782.91</v>
      </c>
    </row>
    <row r="169" spans="1:4" ht="15.75">
      <c r="A169" s="3">
        <f>""</f>
      </c>
      <c r="B169" s="21" t="s">
        <v>302</v>
      </c>
      <c r="C169" s="21" t="s">
        <v>303</v>
      </c>
      <c r="D169" s="22">
        <f>+SUM(D170:D171)</f>
        <v>0</v>
      </c>
    </row>
    <row r="170" spans="1:4" ht="15.75">
      <c r="A170" s="3">
        <f>""</f>
      </c>
      <c r="B170" s="21" t="s">
        <v>304</v>
      </c>
      <c r="C170" s="21" t="s">
        <v>305</v>
      </c>
      <c r="D170" s="2">
        <v>0</v>
      </c>
    </row>
    <row r="171" spans="1:4" ht="15.75">
      <c r="A171" s="3">
        <f>""</f>
      </c>
      <c r="B171" s="21" t="s">
        <v>306</v>
      </c>
      <c r="C171" s="21" t="s">
        <v>307</v>
      </c>
      <c r="D171" s="2">
        <v>0</v>
      </c>
    </row>
    <row r="172" spans="1:4" ht="15.75">
      <c r="A172" s="3">
        <f>""</f>
      </c>
      <c r="B172" s="21" t="s">
        <v>308</v>
      </c>
      <c r="C172" s="21" t="s">
        <v>309</v>
      </c>
      <c r="D172" s="22">
        <f>SUM(D173:D174)</f>
        <v>0</v>
      </c>
    </row>
    <row r="173" spans="1:4" ht="15.75">
      <c r="A173" s="3">
        <f>""</f>
      </c>
      <c r="B173" s="21" t="s">
        <v>310</v>
      </c>
      <c r="C173" s="21" t="s">
        <v>311</v>
      </c>
      <c r="D173" s="2">
        <v>0</v>
      </c>
    </row>
    <row r="174" spans="1:4" ht="15.75">
      <c r="A174" s="3">
        <f>""</f>
      </c>
      <c r="B174" s="21" t="s">
        <v>312</v>
      </c>
      <c r="C174" s="21" t="s">
        <v>313</v>
      </c>
      <c r="D174" s="2">
        <v>0</v>
      </c>
    </row>
    <row r="175" spans="1:4" ht="15.75">
      <c r="A175" s="3">
        <f>""</f>
      </c>
      <c r="B175" s="21" t="s">
        <v>314</v>
      </c>
      <c r="C175" s="21" t="s">
        <v>315</v>
      </c>
      <c r="D175" s="2">
        <v>0</v>
      </c>
    </row>
    <row r="176" spans="1:4" ht="15.75">
      <c r="A176" s="3">
        <f>""</f>
      </c>
      <c r="B176" s="21" t="s">
        <v>316</v>
      </c>
      <c r="C176" s="21" t="s">
        <v>317</v>
      </c>
      <c r="D176" s="22">
        <f>SUM(D177,D193,D194,D195,D196,D197,D218)</f>
        <v>1953782.91</v>
      </c>
    </row>
    <row r="177" spans="1:4" ht="15.75">
      <c r="A177" s="3">
        <f>""</f>
      </c>
      <c r="B177" s="21" t="s">
        <v>318</v>
      </c>
      <c r="C177" s="21" t="s">
        <v>193</v>
      </c>
      <c r="D177" s="22">
        <f>SUM(D178,D183,D188)</f>
        <v>0</v>
      </c>
    </row>
    <row r="178" spans="1:4" ht="15.75">
      <c r="A178" s="3">
        <f>""</f>
      </c>
      <c r="B178" s="21" t="s">
        <v>319</v>
      </c>
      <c r="C178" s="21" t="s">
        <v>195</v>
      </c>
      <c r="D178" s="22">
        <f>SUM(D179:D182)</f>
        <v>0</v>
      </c>
    </row>
    <row r="179" spans="1:4" ht="15.75">
      <c r="A179" s="3">
        <f>""</f>
      </c>
      <c r="B179" s="21" t="s">
        <v>320</v>
      </c>
      <c r="C179" s="21" t="s">
        <v>277</v>
      </c>
      <c r="D179" s="2">
        <v>0</v>
      </c>
    </row>
    <row r="180" spans="1:4" ht="15.75">
      <c r="A180" s="3">
        <f>""</f>
      </c>
      <c r="B180" s="21" t="s">
        <v>321</v>
      </c>
      <c r="C180" s="21" t="s">
        <v>322</v>
      </c>
      <c r="D180" s="2">
        <v>0</v>
      </c>
    </row>
    <row r="181" spans="1:4" ht="15.75">
      <c r="A181" s="3">
        <f>""</f>
      </c>
      <c r="B181" s="21" t="s">
        <v>323</v>
      </c>
      <c r="C181" s="21" t="s">
        <v>242</v>
      </c>
      <c r="D181" s="2">
        <v>0</v>
      </c>
    </row>
    <row r="182" spans="1:4" ht="15.75">
      <c r="A182" s="3">
        <f>""</f>
      </c>
      <c r="B182" s="21" t="s">
        <v>324</v>
      </c>
      <c r="C182" s="21" t="s">
        <v>244</v>
      </c>
      <c r="D182" s="2">
        <v>0</v>
      </c>
    </row>
    <row r="183" spans="1:4" ht="15.75">
      <c r="A183" s="3">
        <f>""</f>
      </c>
      <c r="B183" s="21" t="s">
        <v>325</v>
      </c>
      <c r="C183" s="21" t="s">
        <v>246</v>
      </c>
      <c r="D183" s="22">
        <f>SUM(D184:D187)</f>
        <v>0</v>
      </c>
    </row>
    <row r="184" spans="1:4" ht="15.75">
      <c r="A184" s="3">
        <f>""</f>
      </c>
      <c r="B184" s="21" t="s">
        <v>326</v>
      </c>
      <c r="C184" s="21" t="s">
        <v>277</v>
      </c>
      <c r="D184" s="2">
        <v>0</v>
      </c>
    </row>
    <row r="185" spans="1:4" ht="15.75">
      <c r="A185" s="3">
        <f>""</f>
      </c>
      <c r="B185" s="21" t="s">
        <v>327</v>
      </c>
      <c r="C185" s="21" t="s">
        <v>322</v>
      </c>
      <c r="D185" s="2">
        <v>0</v>
      </c>
    </row>
    <row r="186" spans="1:4" ht="15.75">
      <c r="A186" s="3">
        <f>""</f>
      </c>
      <c r="B186" s="21" t="s">
        <v>328</v>
      </c>
      <c r="C186" s="21" t="s">
        <v>242</v>
      </c>
      <c r="D186" s="2">
        <v>0</v>
      </c>
    </row>
    <row r="187" spans="1:4" ht="15.75">
      <c r="A187" s="3">
        <f>""</f>
      </c>
      <c r="B187" s="21" t="s">
        <v>329</v>
      </c>
      <c r="C187" s="21" t="s">
        <v>273</v>
      </c>
      <c r="D187" s="2">
        <v>0</v>
      </c>
    </row>
    <row r="188" spans="1:4" ht="15.75">
      <c r="A188" s="3">
        <f>""</f>
      </c>
      <c r="B188" s="21" t="s">
        <v>330</v>
      </c>
      <c r="C188" s="21" t="s">
        <v>275</v>
      </c>
      <c r="D188" s="22">
        <f>SUM(D189:D192)</f>
        <v>0</v>
      </c>
    </row>
    <row r="189" spans="1:4" ht="15.75">
      <c r="A189" s="3">
        <f>""</f>
      </c>
      <c r="B189" s="21" t="s">
        <v>331</v>
      </c>
      <c r="C189" s="21" t="s">
        <v>332</v>
      </c>
      <c r="D189" s="2">
        <v>0</v>
      </c>
    </row>
    <row r="190" spans="1:4" ht="15.75">
      <c r="A190" s="3">
        <f>""</f>
      </c>
      <c r="B190" s="21" t="s">
        <v>333</v>
      </c>
      <c r="C190" s="21" t="s">
        <v>322</v>
      </c>
      <c r="D190" s="2">
        <v>0</v>
      </c>
    </row>
    <row r="191" spans="1:4" ht="15.75">
      <c r="A191" s="3">
        <f>""</f>
      </c>
      <c r="B191" s="21" t="s">
        <v>334</v>
      </c>
      <c r="C191" s="21" t="s">
        <v>242</v>
      </c>
      <c r="D191" s="2">
        <v>0</v>
      </c>
    </row>
    <row r="192" spans="1:4" ht="15.75">
      <c r="A192" s="3">
        <f>""</f>
      </c>
      <c r="B192" s="21" t="s">
        <v>335</v>
      </c>
      <c r="C192" s="21" t="s">
        <v>280</v>
      </c>
      <c r="D192" s="2">
        <v>0</v>
      </c>
    </row>
    <row r="193" spans="1:4" ht="15.75">
      <c r="A193" s="3">
        <f>""</f>
      </c>
      <c r="B193" s="21" t="s">
        <v>336</v>
      </c>
      <c r="C193" s="21" t="s">
        <v>290</v>
      </c>
      <c r="D193" s="2">
        <v>0</v>
      </c>
    </row>
    <row r="194" spans="1:4" ht="15.75">
      <c r="A194" s="3">
        <f>""</f>
      </c>
      <c r="B194" s="21" t="s">
        <v>337</v>
      </c>
      <c r="C194" s="21" t="s">
        <v>292</v>
      </c>
      <c r="D194" s="2">
        <v>0</v>
      </c>
    </row>
    <row r="195" spans="1:4" ht="15.75">
      <c r="A195" s="3">
        <f>""</f>
      </c>
      <c r="B195" s="21" t="s">
        <v>338</v>
      </c>
      <c r="C195" s="21" t="s">
        <v>294</v>
      </c>
      <c r="D195" s="2">
        <v>0</v>
      </c>
    </row>
    <row r="196" spans="1:4" ht="15.75">
      <c r="A196" s="3">
        <f>""</f>
      </c>
      <c r="B196" s="21" t="s">
        <v>339</v>
      </c>
      <c r="C196" s="21" t="s">
        <v>340</v>
      </c>
      <c r="D196" s="2">
        <v>0</v>
      </c>
    </row>
    <row r="197" spans="1:4" ht="15.75">
      <c r="A197" s="3">
        <f>""</f>
      </c>
      <c r="B197" s="21" t="s">
        <v>341</v>
      </c>
      <c r="C197" s="21" t="s">
        <v>1</v>
      </c>
      <c r="D197" s="22">
        <f>SUM(D198,D205,D212,D216:D217)</f>
        <v>1953782.91</v>
      </c>
    </row>
    <row r="198" spans="1:4" ht="15.75">
      <c r="A198" s="3">
        <f>""</f>
      </c>
      <c r="B198" s="21" t="s">
        <v>342</v>
      </c>
      <c r="C198" s="21" t="s">
        <v>343</v>
      </c>
      <c r="D198" s="22">
        <f>SUM(D199:D204)</f>
        <v>1311214.96</v>
      </c>
    </row>
    <row r="199" spans="1:4" ht="15.75">
      <c r="A199" s="3">
        <f>""</f>
      </c>
      <c r="B199" s="21" t="s">
        <v>344</v>
      </c>
      <c r="C199" s="21" t="s">
        <v>19</v>
      </c>
      <c r="D199" s="2">
        <v>518000</v>
      </c>
    </row>
    <row r="200" spans="1:4" ht="15.75">
      <c r="A200" s="3">
        <f>""</f>
      </c>
      <c r="B200" s="21" t="s">
        <v>345</v>
      </c>
      <c r="C200" s="21" t="s">
        <v>7</v>
      </c>
      <c r="D200" s="2">
        <v>310743.75</v>
      </c>
    </row>
    <row r="201" spans="1:4" ht="15.75">
      <c r="A201" s="3">
        <f>""</f>
      </c>
      <c r="B201" s="21" t="s">
        <v>346</v>
      </c>
      <c r="C201" s="21" t="s">
        <v>13</v>
      </c>
      <c r="D201" s="2">
        <v>482471.21</v>
      </c>
    </row>
    <row r="202" spans="1:4" ht="15.75">
      <c r="A202" s="3">
        <f>""</f>
      </c>
      <c r="B202" s="21" t="s">
        <v>347</v>
      </c>
      <c r="C202" s="21" t="s">
        <v>348</v>
      </c>
      <c r="D202" s="2">
        <v>0</v>
      </c>
    </row>
    <row r="203" spans="1:4" ht="15.75">
      <c r="A203" s="3">
        <f>""</f>
      </c>
      <c r="B203" s="21" t="s">
        <v>349</v>
      </c>
      <c r="C203" s="21" t="s">
        <v>350</v>
      </c>
      <c r="D203" s="2">
        <v>0</v>
      </c>
    </row>
    <row r="204" spans="1:4" ht="15.75">
      <c r="A204" s="3">
        <f>""</f>
      </c>
      <c r="B204" s="21" t="s">
        <v>351</v>
      </c>
      <c r="C204" s="21" t="s">
        <v>15</v>
      </c>
      <c r="D204" s="2">
        <v>0</v>
      </c>
    </row>
    <row r="205" spans="1:4" ht="15.75">
      <c r="A205" s="3">
        <f>""</f>
      </c>
      <c r="B205" s="21" t="s">
        <v>352</v>
      </c>
      <c r="C205" s="21" t="s">
        <v>353</v>
      </c>
      <c r="D205" s="22">
        <f>SUM(D206:D211)</f>
        <v>642567.95</v>
      </c>
    </row>
    <row r="206" spans="1:4" ht="15.75">
      <c r="A206" s="3">
        <f>""</f>
      </c>
      <c r="B206" s="21" t="s">
        <v>354</v>
      </c>
      <c r="C206" s="21" t="s">
        <v>19</v>
      </c>
      <c r="D206" s="2">
        <v>0</v>
      </c>
    </row>
    <row r="207" spans="1:4" ht="15.75">
      <c r="A207" s="3">
        <f>""</f>
      </c>
      <c r="B207" s="21" t="s">
        <v>355</v>
      </c>
      <c r="C207" s="21" t="s">
        <v>7</v>
      </c>
      <c r="D207" s="2">
        <v>0</v>
      </c>
    </row>
    <row r="208" spans="1:4" ht="15.75">
      <c r="A208" s="3">
        <f>""</f>
      </c>
      <c r="B208" s="21" t="s">
        <v>356</v>
      </c>
      <c r="C208" s="21" t="s">
        <v>13</v>
      </c>
      <c r="D208" s="2">
        <v>0</v>
      </c>
    </row>
    <row r="209" spans="1:4" ht="15.75">
      <c r="A209" s="3">
        <f>""</f>
      </c>
      <c r="B209" s="21" t="s">
        <v>357</v>
      </c>
      <c r="C209" s="21" t="s">
        <v>348</v>
      </c>
      <c r="D209" s="2">
        <v>0</v>
      </c>
    </row>
    <row r="210" spans="1:4" ht="15.75">
      <c r="A210" s="3">
        <f>""</f>
      </c>
      <c r="B210" s="21" t="s">
        <v>358</v>
      </c>
      <c r="C210" s="21" t="s">
        <v>350</v>
      </c>
      <c r="D210" s="2">
        <v>0</v>
      </c>
    </row>
    <row r="211" spans="1:4" ht="15.75">
      <c r="A211" s="3">
        <f>""</f>
      </c>
      <c r="B211" s="21" t="s">
        <v>359</v>
      </c>
      <c r="C211" s="21" t="s">
        <v>22</v>
      </c>
      <c r="D211" s="2">
        <v>642567.95</v>
      </c>
    </row>
    <row r="212" spans="1:4" ht="15.75">
      <c r="A212" s="3">
        <f>""</f>
      </c>
      <c r="B212" s="21" t="s">
        <v>360</v>
      </c>
      <c r="C212" s="21" t="s">
        <v>361</v>
      </c>
      <c r="D212" s="22">
        <f>SUM(D213:D215)</f>
        <v>0</v>
      </c>
    </row>
    <row r="213" spans="1:4" ht="15.75">
      <c r="A213" s="3">
        <f>""</f>
      </c>
      <c r="B213" s="21" t="s">
        <v>362</v>
      </c>
      <c r="C213" s="21" t="s">
        <v>363</v>
      </c>
      <c r="D213" s="2">
        <v>0</v>
      </c>
    </row>
    <row r="214" spans="1:4" ht="15.75">
      <c r="A214" s="3">
        <f>""</f>
      </c>
      <c r="B214" s="21" t="s">
        <v>364</v>
      </c>
      <c r="C214" s="21" t="s">
        <v>7</v>
      </c>
      <c r="D214" s="2">
        <v>0</v>
      </c>
    </row>
    <row r="215" spans="1:4" ht="15.75">
      <c r="A215" s="3">
        <f>""</f>
      </c>
      <c r="B215" s="21" t="s">
        <v>365</v>
      </c>
      <c r="C215" s="21" t="s">
        <v>28</v>
      </c>
      <c r="D215" s="2">
        <v>0</v>
      </c>
    </row>
    <row r="216" spans="1:4" ht="15.75">
      <c r="A216" s="3">
        <f>""</f>
      </c>
      <c r="B216" s="21" t="s">
        <v>366</v>
      </c>
      <c r="C216" s="21" t="s">
        <v>367</v>
      </c>
      <c r="D216" s="2">
        <v>0</v>
      </c>
    </row>
    <row r="217" spans="1:4" ht="15.75">
      <c r="A217" s="3">
        <f>""</f>
      </c>
      <c r="B217" s="21" t="s">
        <v>368</v>
      </c>
      <c r="C217" s="21" t="s">
        <v>32</v>
      </c>
      <c r="D217" s="2">
        <v>0</v>
      </c>
    </row>
    <row r="218" spans="1:4" ht="15.75">
      <c r="A218" s="3">
        <f>""</f>
      </c>
      <c r="B218" s="21" t="s">
        <v>369</v>
      </c>
      <c r="C218" s="21" t="s">
        <v>34</v>
      </c>
      <c r="D218" s="22">
        <f>SUM(D219:D222)</f>
        <v>0</v>
      </c>
    </row>
    <row r="219" spans="1:4" ht="15.75">
      <c r="A219" s="3">
        <f>""</f>
      </c>
      <c r="B219" s="21" t="s">
        <v>370</v>
      </c>
      <c r="C219" s="21" t="s">
        <v>36</v>
      </c>
      <c r="D219" s="2">
        <v>0</v>
      </c>
    </row>
    <row r="220" spans="1:4" ht="15.75">
      <c r="A220" s="3">
        <f>""</f>
      </c>
      <c r="B220" s="21" t="s">
        <v>371</v>
      </c>
      <c r="C220" s="21" t="s">
        <v>38</v>
      </c>
      <c r="D220" s="2">
        <v>0</v>
      </c>
    </row>
    <row r="221" spans="1:4" ht="15.75">
      <c r="A221" s="3">
        <f>""</f>
      </c>
      <c r="B221" s="21" t="s">
        <v>372</v>
      </c>
      <c r="C221" s="21" t="s">
        <v>40</v>
      </c>
      <c r="D221" s="2">
        <v>0</v>
      </c>
    </row>
    <row r="222" spans="1:4" ht="15.75">
      <c r="A222" s="3">
        <f>""</f>
      </c>
      <c r="B222" s="21" t="s">
        <v>373</v>
      </c>
      <c r="C222" s="21" t="s">
        <v>42</v>
      </c>
      <c r="D222" s="2">
        <v>0</v>
      </c>
    </row>
    <row r="223" spans="1:4" ht="15.75">
      <c r="A223" s="3">
        <f>""</f>
      </c>
      <c r="B223" s="21" t="s">
        <v>374</v>
      </c>
      <c r="C223" s="21" t="s">
        <v>375</v>
      </c>
      <c r="D223" s="2">
        <v>0</v>
      </c>
    </row>
    <row r="224" spans="1:4" ht="15.75">
      <c r="A224" s="3">
        <f>""</f>
      </c>
      <c r="B224" s="18" t="s">
        <v>912</v>
      </c>
      <c r="C224" s="18" t="s">
        <v>376</v>
      </c>
      <c r="D224" s="20">
        <f>SUM(D225,D229,D233)</f>
        <v>3331888.85</v>
      </c>
    </row>
    <row r="225" spans="1:4" ht="15.75">
      <c r="A225" s="3">
        <f>""</f>
      </c>
      <c r="B225" s="21" t="s">
        <v>377</v>
      </c>
      <c r="C225" s="21" t="s">
        <v>378</v>
      </c>
      <c r="D225" s="22">
        <f>SUM(D226:D228)</f>
        <v>2771973.69</v>
      </c>
    </row>
    <row r="226" spans="1:5" ht="15.75">
      <c r="A226" s="3">
        <f>""</f>
      </c>
      <c r="B226" s="21" t="s">
        <v>379</v>
      </c>
      <c r="C226" s="21" t="s">
        <v>380</v>
      </c>
      <c r="D226" s="2">
        <v>2769376.99</v>
      </c>
      <c r="E226" s="46"/>
    </row>
    <row r="227" spans="1:5" ht="15.75">
      <c r="A227" s="3">
        <f>""</f>
      </c>
      <c r="B227" s="21" t="s">
        <v>381</v>
      </c>
      <c r="C227" s="21" t="s">
        <v>382</v>
      </c>
      <c r="D227" s="2">
        <v>1470.3</v>
      </c>
      <c r="E227" s="46"/>
    </row>
    <row r="228" spans="1:5" ht="15.75">
      <c r="A228" s="3">
        <f>""</f>
      </c>
      <c r="B228" s="21" t="s">
        <v>383</v>
      </c>
      <c r="C228" s="21" t="s">
        <v>384</v>
      </c>
      <c r="D228" s="2">
        <v>1126.4</v>
      </c>
      <c r="E228" s="46"/>
    </row>
    <row r="229" spans="1:4" ht="15.75">
      <c r="A229" s="3">
        <f>""</f>
      </c>
      <c r="B229" s="21" t="s">
        <v>385</v>
      </c>
      <c r="C229" s="21" t="s">
        <v>918</v>
      </c>
      <c r="D229" s="22">
        <f>SUM(D230:D232)</f>
        <v>559915.16</v>
      </c>
    </row>
    <row r="230" spans="1:5" ht="15.75">
      <c r="A230" s="3">
        <f>""</f>
      </c>
      <c r="B230" s="21" t="s">
        <v>386</v>
      </c>
      <c r="C230" s="21" t="s">
        <v>387</v>
      </c>
      <c r="D230" s="2">
        <v>521495.62</v>
      </c>
      <c r="E230" s="46"/>
    </row>
    <row r="231" spans="1:5" ht="15.75">
      <c r="A231" s="3">
        <f>""</f>
      </c>
      <c r="B231" s="21" t="s">
        <v>388</v>
      </c>
      <c r="C231" s="21" t="s">
        <v>389</v>
      </c>
      <c r="D231" s="2">
        <v>37549.51</v>
      </c>
      <c r="E231" s="46"/>
    </row>
    <row r="232" spans="1:5" ht="15.75">
      <c r="A232" s="3">
        <f>""</f>
      </c>
      <c r="B232" s="21" t="s">
        <v>390</v>
      </c>
      <c r="C232" s="21" t="s">
        <v>391</v>
      </c>
      <c r="D232" s="2">
        <v>870.03</v>
      </c>
      <c r="E232" s="46"/>
    </row>
    <row r="233" spans="1:5" ht="15.75">
      <c r="A233" s="3">
        <f>""</f>
      </c>
      <c r="B233" s="21" t="s">
        <v>923</v>
      </c>
      <c r="C233" s="21" t="s">
        <v>423</v>
      </c>
      <c r="D233" s="2">
        <v>0</v>
      </c>
      <c r="E233" s="46"/>
    </row>
    <row r="234" spans="1:4" ht="15.75">
      <c r="A234" s="3">
        <f>""</f>
      </c>
      <c r="B234" s="18" t="s">
        <v>48</v>
      </c>
      <c r="C234" s="18" t="s">
        <v>49</v>
      </c>
      <c r="D234" s="20">
        <f>SUM(D235:D236)</f>
        <v>0</v>
      </c>
    </row>
    <row r="235" spans="1:4" ht="15.75">
      <c r="A235" s="3">
        <f>""</f>
      </c>
      <c r="B235" s="9" t="s">
        <v>465</v>
      </c>
      <c r="C235" s="26" t="s">
        <v>402</v>
      </c>
      <c r="D235" s="2">
        <v>0</v>
      </c>
    </row>
    <row r="236" spans="1:4" ht="15.75">
      <c r="A236" s="3">
        <f>""</f>
      </c>
      <c r="B236" s="9" t="s">
        <v>466</v>
      </c>
      <c r="C236" s="26" t="s">
        <v>403</v>
      </c>
      <c r="D236" s="2">
        <v>0</v>
      </c>
    </row>
    <row r="237" spans="1:4" ht="15.75">
      <c r="A237" s="3">
        <f>""</f>
      </c>
      <c r="B237" s="27" t="s">
        <v>50</v>
      </c>
      <c r="C237" s="28" t="s">
        <v>51</v>
      </c>
      <c r="D237" s="1">
        <v>0</v>
      </c>
    </row>
    <row r="238" spans="1:5" s="29" customFormat="1" ht="15.75">
      <c r="A238" s="3">
        <f>""</f>
      </c>
      <c r="C238" s="30" t="s">
        <v>137</v>
      </c>
      <c r="D238" s="16"/>
      <c r="E238" s="7"/>
    </row>
    <row r="239" spans="1:4" ht="15.75">
      <c r="A239" s="3">
        <f>""</f>
      </c>
      <c r="B239" s="9"/>
      <c r="C239" s="26"/>
      <c r="D239" s="22"/>
    </row>
    <row r="240" spans="1:4" ht="15.75">
      <c r="A240" s="3">
        <f>""</f>
      </c>
      <c r="B240" s="9"/>
      <c r="C240" s="26"/>
      <c r="D240" s="22"/>
    </row>
    <row r="241" spans="1:4" ht="15.75">
      <c r="A241" s="3">
        <f>""</f>
      </c>
      <c r="B241" s="9"/>
      <c r="C241" s="26"/>
      <c r="D241" s="22"/>
    </row>
    <row r="242" spans="1:4" ht="15.75">
      <c r="A242" s="3">
        <f>""</f>
      </c>
      <c r="B242" s="9"/>
      <c r="C242" s="26"/>
      <c r="D242" s="22"/>
    </row>
    <row r="243" spans="1:4" ht="15.75">
      <c r="A243" s="3">
        <f>""</f>
      </c>
      <c r="B243" s="9"/>
      <c r="C243" s="26"/>
      <c r="D243" s="22"/>
    </row>
    <row r="244" spans="1:4" ht="15.75">
      <c r="A244" s="3">
        <f>""</f>
      </c>
      <c r="B244" s="9"/>
      <c r="C244" s="26"/>
      <c r="D244" s="22"/>
    </row>
    <row r="245" spans="1:4" ht="15.75">
      <c r="A245" s="3">
        <f>""</f>
      </c>
      <c r="B245" s="9"/>
      <c r="C245" s="26"/>
      <c r="D245" s="22"/>
    </row>
    <row r="246" spans="1:4" ht="15.75">
      <c r="A246" s="3">
        <f>""</f>
      </c>
      <c r="B246" s="9"/>
      <c r="C246" s="26"/>
      <c r="D246" s="22"/>
    </row>
    <row r="247" spans="1:4" ht="15.75">
      <c r="A247" s="3">
        <f>""</f>
      </c>
      <c r="B247" s="9"/>
      <c r="C247" s="26"/>
      <c r="D247" s="22"/>
    </row>
    <row r="248" spans="1:4" ht="15.75">
      <c r="A248" s="3">
        <f>""</f>
      </c>
      <c r="B248" s="9"/>
      <c r="C248" s="26"/>
      <c r="D248" s="22"/>
    </row>
    <row r="249" spans="1:4" ht="15.75">
      <c r="A249" s="3">
        <f>""</f>
      </c>
      <c r="B249" s="9"/>
      <c r="C249" s="26"/>
      <c r="D249" s="22"/>
    </row>
    <row r="250" spans="1:4" ht="15.75">
      <c r="A250" s="3">
        <f>""</f>
      </c>
      <c r="B250" s="9"/>
      <c r="C250" s="26"/>
      <c r="D250" s="22"/>
    </row>
    <row r="251" spans="1:4" ht="15.75">
      <c r="A251" s="3">
        <f>""</f>
      </c>
      <c r="B251" s="9"/>
      <c r="C251" s="26"/>
      <c r="D251" s="22"/>
    </row>
    <row r="252" spans="1:4" ht="15.75">
      <c r="A252" s="3">
        <f>""</f>
      </c>
      <c r="B252" s="9"/>
      <c r="C252" s="26"/>
      <c r="D252" s="22"/>
    </row>
    <row r="253" spans="1:4" ht="15.75">
      <c r="A253" s="3">
        <f>""</f>
      </c>
      <c r="B253" s="9"/>
      <c r="C253" s="26"/>
      <c r="D253" s="22"/>
    </row>
    <row r="254" spans="1:4" ht="15.75">
      <c r="A254" s="3">
        <f>""</f>
      </c>
      <c r="B254" s="9"/>
      <c r="C254" s="26"/>
      <c r="D254" s="22"/>
    </row>
    <row r="255" spans="1:4" ht="15.75">
      <c r="A255" s="3">
        <f>""</f>
      </c>
      <c r="B255" s="9"/>
      <c r="C255" s="26"/>
      <c r="D255" s="22"/>
    </row>
    <row r="256" spans="1:4" ht="15.75">
      <c r="A256" s="3">
        <f>""</f>
      </c>
      <c r="B256" s="9"/>
      <c r="C256" s="26"/>
      <c r="D256" s="22"/>
    </row>
    <row r="257" spans="1:4" ht="15.75">
      <c r="A257" s="3">
        <f>""</f>
      </c>
      <c r="B257" s="9"/>
      <c r="C257" s="26"/>
      <c r="D257" s="22"/>
    </row>
    <row r="258" spans="1:4" ht="15.75">
      <c r="A258" s="3">
        <f>""</f>
      </c>
      <c r="B258" s="9"/>
      <c r="C258" s="26"/>
      <c r="D258" s="22"/>
    </row>
    <row r="259" spans="1:4" ht="15.75">
      <c r="A259" s="3">
        <f>""</f>
      </c>
      <c r="B259" s="9"/>
      <c r="C259" s="26"/>
      <c r="D259" s="22"/>
    </row>
    <row r="260" spans="1:4" ht="15.75">
      <c r="A260" s="3">
        <f>""</f>
      </c>
      <c r="B260" s="9"/>
      <c r="C260" s="26"/>
      <c r="D260" s="22"/>
    </row>
    <row r="261" spans="1:4" ht="15.75">
      <c r="A261" s="3">
        <f>""</f>
      </c>
      <c r="B261" s="9"/>
      <c r="C261" s="26"/>
      <c r="D261" s="22"/>
    </row>
    <row r="262" spans="1:4" ht="15.75">
      <c r="A262" s="3">
        <f>""</f>
      </c>
      <c r="B262" s="9"/>
      <c r="C262" s="26"/>
      <c r="D262" s="22"/>
    </row>
    <row r="263" spans="1:4" ht="15.75">
      <c r="A263" s="3">
        <f>""</f>
      </c>
      <c r="B263" s="9"/>
      <c r="C263" s="26"/>
      <c r="D263" s="22"/>
    </row>
    <row r="264" spans="1:4" ht="15.75">
      <c r="A264" s="3">
        <f>""</f>
      </c>
      <c r="B264" s="9"/>
      <c r="C264" s="26"/>
      <c r="D264" s="22"/>
    </row>
    <row r="265" spans="1:4" ht="15.75">
      <c r="A265" s="3">
        <f>""</f>
      </c>
      <c r="B265" s="9"/>
      <c r="C265" s="26"/>
      <c r="D265" s="22"/>
    </row>
    <row r="266" spans="1:4" ht="15.75">
      <c r="A266" s="3">
        <f>""</f>
      </c>
      <c r="B266" s="9"/>
      <c r="C266" s="26"/>
      <c r="D266" s="22"/>
    </row>
    <row r="267" spans="1:4" ht="15.75">
      <c r="A267" s="3">
        <f>""</f>
      </c>
      <c r="B267" s="9"/>
      <c r="C267" s="26"/>
      <c r="D267" s="22"/>
    </row>
    <row r="268" spans="1:4" ht="15.75">
      <c r="A268" s="3">
        <f>""</f>
      </c>
      <c r="B268" s="9"/>
      <c r="C268" s="26"/>
      <c r="D268" s="22"/>
    </row>
    <row r="269" spans="1:4" ht="15.75">
      <c r="A269" s="9"/>
      <c r="B269" s="9"/>
      <c r="C269" s="26"/>
      <c r="D269" s="22"/>
    </row>
    <row r="270" spans="1:4" ht="15.75">
      <c r="A270" s="9"/>
      <c r="B270" s="9"/>
      <c r="C270" s="26"/>
      <c r="D270" s="22"/>
    </row>
    <row r="271" spans="1:4" ht="15.75">
      <c r="A271" s="9"/>
      <c r="B271" s="9"/>
      <c r="C271" s="26"/>
      <c r="D271" s="22"/>
    </row>
    <row r="272" spans="1:4" ht="15.75">
      <c r="A272" s="9"/>
      <c r="B272" s="9"/>
      <c r="C272" s="26"/>
      <c r="D272" s="22"/>
    </row>
    <row r="273" spans="1:4" ht="15.75">
      <c r="A273" s="9"/>
      <c r="B273" s="9"/>
      <c r="C273" s="26"/>
      <c r="D273" s="22"/>
    </row>
    <row r="274" spans="1:4" ht="15.75">
      <c r="A274" s="9"/>
      <c r="B274" s="9"/>
      <c r="C274" s="26"/>
      <c r="D274" s="22"/>
    </row>
    <row r="275" spans="1:4" ht="15.75">
      <c r="A275" s="9"/>
      <c r="B275" s="9"/>
      <c r="C275" s="26"/>
      <c r="D275" s="22"/>
    </row>
    <row r="276" spans="1:4" ht="15.75">
      <c r="A276" s="9"/>
      <c r="B276" s="9"/>
      <c r="C276" s="26"/>
      <c r="D276" s="22"/>
    </row>
    <row r="277" spans="1:4" ht="15.75">
      <c r="A277" s="9"/>
      <c r="B277" s="9"/>
      <c r="C277" s="26"/>
      <c r="D277" s="22"/>
    </row>
    <row r="278" spans="1:4" ht="15.75">
      <c r="A278" s="9"/>
      <c r="B278" s="9"/>
      <c r="C278" s="26"/>
      <c r="D278" s="22"/>
    </row>
    <row r="279" spans="1:4" ht="15.75">
      <c r="A279" s="9"/>
      <c r="B279" s="9"/>
      <c r="C279" s="26"/>
      <c r="D279" s="22"/>
    </row>
    <row r="280" spans="1:4" ht="15.75">
      <c r="A280" s="9"/>
      <c r="B280" s="9"/>
      <c r="C280" s="26"/>
      <c r="D280" s="9"/>
    </row>
    <row r="281" spans="1:4" ht="15.75">
      <c r="A281" s="9"/>
      <c r="B281" s="9"/>
      <c r="C281" s="26"/>
      <c r="D281" s="9"/>
    </row>
    <row r="282" spans="1:4" ht="15.75">
      <c r="A282" s="9"/>
      <c r="B282" s="9"/>
      <c r="C282" s="26"/>
      <c r="D282" s="9"/>
    </row>
    <row r="283" spans="1:4" ht="15.75">
      <c r="A283" s="9"/>
      <c r="B283" s="9"/>
      <c r="C283" s="26"/>
      <c r="D283" s="9"/>
    </row>
    <row r="284" spans="1:4" ht="15.75">
      <c r="A284" s="9"/>
      <c r="B284" s="9"/>
      <c r="C284" s="26"/>
      <c r="D284" s="9"/>
    </row>
    <row r="285" spans="1:4" ht="15.75">
      <c r="A285" s="9"/>
      <c r="B285" s="9"/>
      <c r="C285" s="26"/>
      <c r="D285" s="9"/>
    </row>
    <row r="286" spans="1:4" ht="15.75">
      <c r="A286" s="9"/>
      <c r="B286" s="9"/>
      <c r="C286" s="26"/>
      <c r="D286" s="9"/>
    </row>
    <row r="287" spans="1:4" ht="15.75">
      <c r="A287" s="9"/>
      <c r="B287" s="9"/>
      <c r="C287" s="26"/>
      <c r="D287" s="9"/>
    </row>
    <row r="288" spans="1:4" ht="15.75">
      <c r="A288" s="9"/>
      <c r="B288" s="9"/>
      <c r="C288" s="26"/>
      <c r="D288" s="9"/>
    </row>
    <row r="289" spans="1:4" ht="15.75">
      <c r="A289" s="9"/>
      <c r="B289" s="9"/>
      <c r="C289" s="26"/>
      <c r="D289" s="9"/>
    </row>
    <row r="290" spans="1:4" ht="15.75">
      <c r="A290" s="9"/>
      <c r="B290" s="9"/>
      <c r="C290" s="26"/>
      <c r="D290" s="9"/>
    </row>
    <row r="291" spans="1:4" ht="15.75">
      <c r="A291" s="9"/>
      <c r="B291" s="9"/>
      <c r="C291" s="26"/>
      <c r="D291" s="9"/>
    </row>
    <row r="292" spans="1:4" ht="15.75">
      <c r="A292" s="9"/>
      <c r="B292" s="9"/>
      <c r="C292" s="26"/>
      <c r="D292" s="9"/>
    </row>
    <row r="293" spans="1:4" ht="15.75">
      <c r="A293" s="9"/>
      <c r="B293" s="9"/>
      <c r="C293" s="26"/>
      <c r="D293" s="9"/>
    </row>
    <row r="294" spans="1:4" ht="15.75">
      <c r="A294" s="9"/>
      <c r="B294" s="9"/>
      <c r="C294" s="26"/>
      <c r="D294" s="9"/>
    </row>
    <row r="295" spans="1:4" ht="15.75">
      <c r="A295" s="9"/>
      <c r="B295" s="9"/>
      <c r="C295" s="26"/>
      <c r="D295" s="9"/>
    </row>
    <row r="296" spans="1:4" ht="15.75">
      <c r="A296" s="9"/>
      <c r="B296" s="9"/>
      <c r="C296" s="26"/>
      <c r="D296" s="9"/>
    </row>
    <row r="297" spans="1:4" ht="15.75">
      <c r="A297" s="9"/>
      <c r="B297" s="9"/>
      <c r="C297" s="26"/>
      <c r="D297" s="9"/>
    </row>
    <row r="298" spans="1:4" ht="15.75">
      <c r="A298" s="9"/>
      <c r="B298" s="9"/>
      <c r="C298" s="26"/>
      <c r="D298" s="9"/>
    </row>
    <row r="299" spans="1:4" ht="15.75">
      <c r="A299" s="9"/>
      <c r="B299" s="9"/>
      <c r="C299" s="26"/>
      <c r="D299" s="9"/>
    </row>
    <row r="300" spans="1:4" ht="15.75">
      <c r="A300" s="9"/>
      <c r="B300" s="9"/>
      <c r="C300" s="26"/>
      <c r="D300" s="9"/>
    </row>
    <row r="301" spans="1:4" ht="15.75">
      <c r="A301" s="9"/>
      <c r="B301" s="9"/>
      <c r="C301" s="26"/>
      <c r="D301" s="9"/>
    </row>
    <row r="302" spans="1:4" ht="15.75">
      <c r="A302" s="9"/>
      <c r="B302" s="9"/>
      <c r="C302" s="26"/>
      <c r="D302" s="9"/>
    </row>
    <row r="303" spans="1:4" ht="15.75">
      <c r="A303" s="9"/>
      <c r="B303" s="9"/>
      <c r="C303" s="26"/>
      <c r="D303" s="9"/>
    </row>
    <row r="304" spans="1:4" ht="15.75">
      <c r="A304" s="9"/>
      <c r="B304" s="9"/>
      <c r="C304" s="26"/>
      <c r="D304" s="9"/>
    </row>
    <row r="305" spans="1:4" ht="15.75">
      <c r="A305" s="9"/>
      <c r="B305" s="9"/>
      <c r="C305" s="26"/>
      <c r="D305" s="9"/>
    </row>
    <row r="306" spans="1:4" ht="15.75">
      <c r="A306" s="9"/>
      <c r="B306" s="9"/>
      <c r="C306" s="26"/>
      <c r="D306" s="9"/>
    </row>
    <row r="307" spans="1:4" ht="15.75">
      <c r="A307" s="9"/>
      <c r="B307" s="9"/>
      <c r="C307" s="26"/>
      <c r="D307" s="9"/>
    </row>
    <row r="308" spans="1:4" ht="15.75">
      <c r="A308" s="9"/>
      <c r="B308" s="9"/>
      <c r="C308" s="26"/>
      <c r="D308" s="9"/>
    </row>
    <row r="309" spans="1:4" ht="15.75">
      <c r="A309" s="9"/>
      <c r="B309" s="9"/>
      <c r="C309" s="26"/>
      <c r="D309" s="9"/>
    </row>
    <row r="310" spans="1:4" ht="15.75">
      <c r="A310" s="9"/>
      <c r="B310" s="9"/>
      <c r="C310" s="26"/>
      <c r="D310" s="9"/>
    </row>
    <row r="311" spans="1:4" ht="15.75">
      <c r="A311" s="9"/>
      <c r="B311" s="9"/>
      <c r="C311" s="26"/>
      <c r="D311" s="9"/>
    </row>
    <row r="312" spans="1:4" ht="15.75">
      <c r="A312" s="9"/>
      <c r="B312" s="9"/>
      <c r="C312" s="26"/>
      <c r="D312" s="9"/>
    </row>
    <row r="313" spans="1:4" ht="15.75">
      <c r="A313" s="9"/>
      <c r="B313" s="9"/>
      <c r="C313" s="26"/>
      <c r="D313" s="9"/>
    </row>
    <row r="314" spans="1:4" ht="15.75">
      <c r="A314" s="9"/>
      <c r="B314" s="9"/>
      <c r="C314" s="26"/>
      <c r="D314" s="9"/>
    </row>
    <row r="315" spans="1:4" ht="15.75">
      <c r="A315" s="9"/>
      <c r="B315" s="9"/>
      <c r="C315" s="26"/>
      <c r="D315" s="9"/>
    </row>
    <row r="316" spans="1:4" ht="15.75">
      <c r="A316" s="9"/>
      <c r="B316" s="9"/>
      <c r="C316" s="26"/>
      <c r="D316" s="9"/>
    </row>
    <row r="317" spans="1:4" ht="15.75">
      <c r="A317" s="9"/>
      <c r="B317" s="9"/>
      <c r="C317" s="26"/>
      <c r="D317" s="9"/>
    </row>
    <row r="318" spans="1:4" ht="15.75">
      <c r="A318" s="9"/>
      <c r="B318" s="9"/>
      <c r="C318" s="26"/>
      <c r="D318" s="9"/>
    </row>
    <row r="319" spans="1:4" ht="15.75">
      <c r="A319" s="9"/>
      <c r="B319" s="9"/>
      <c r="C319" s="26"/>
      <c r="D319" s="9"/>
    </row>
    <row r="320" spans="1:4" ht="15.75">
      <c r="A320" s="9"/>
      <c r="B320" s="9"/>
      <c r="C320" s="26"/>
      <c r="D320" s="9"/>
    </row>
    <row r="321" spans="1:4" ht="15.75">
      <c r="A321" s="9"/>
      <c r="B321" s="9"/>
      <c r="C321" s="26"/>
      <c r="D321" s="9"/>
    </row>
    <row r="322" spans="1:4" ht="15.75">
      <c r="A322" s="9"/>
      <c r="B322" s="9"/>
      <c r="C322" s="26"/>
      <c r="D322" s="9"/>
    </row>
    <row r="323" spans="1:4" ht="15.75">
      <c r="A323" s="9"/>
      <c r="B323" s="9"/>
      <c r="C323" s="26"/>
      <c r="D323" s="9"/>
    </row>
    <row r="324" spans="1:4" ht="15.75">
      <c r="A324" s="9"/>
      <c r="B324" s="9"/>
      <c r="C324" s="26"/>
      <c r="D324" s="9"/>
    </row>
    <row r="325" spans="1:4" ht="15.75">
      <c r="A325" s="9"/>
      <c r="B325" s="9"/>
      <c r="C325" s="26"/>
      <c r="D325" s="9"/>
    </row>
    <row r="326" spans="1:4" ht="15.75">
      <c r="A326" s="9"/>
      <c r="B326" s="9"/>
      <c r="C326" s="26"/>
      <c r="D326" s="9"/>
    </row>
    <row r="327" spans="1:4" ht="15.75">
      <c r="A327" s="9"/>
      <c r="B327" s="9"/>
      <c r="C327" s="26"/>
      <c r="D327" s="9"/>
    </row>
    <row r="328" spans="1:4" ht="15.75">
      <c r="A328" s="9"/>
      <c r="B328" s="9"/>
      <c r="C328" s="26"/>
      <c r="D328" s="9"/>
    </row>
    <row r="329" spans="1:4" ht="15.75">
      <c r="A329" s="9"/>
      <c r="B329" s="9"/>
      <c r="C329" s="26"/>
      <c r="D329" s="9"/>
    </row>
    <row r="330" spans="1:4" ht="15.75">
      <c r="A330" s="9"/>
      <c r="B330" s="9"/>
      <c r="C330" s="26"/>
      <c r="D330" s="9"/>
    </row>
    <row r="331" spans="1:4" ht="15.75">
      <c r="A331" s="9"/>
      <c r="B331" s="9"/>
      <c r="C331" s="26"/>
      <c r="D331" s="9"/>
    </row>
    <row r="332" spans="1:4" ht="15.75">
      <c r="A332" s="9"/>
      <c r="B332" s="9"/>
      <c r="C332" s="26"/>
      <c r="D332" s="9"/>
    </row>
    <row r="333" spans="1:4" ht="15.75">
      <c r="A333" s="9"/>
      <c r="B333" s="9"/>
      <c r="C333" s="26"/>
      <c r="D333" s="9"/>
    </row>
    <row r="334" spans="1:4" ht="15.75">
      <c r="A334" s="9"/>
      <c r="B334" s="9"/>
      <c r="C334" s="26"/>
      <c r="D334" s="9"/>
    </row>
    <row r="335" spans="1:4" ht="15.75">
      <c r="A335" s="9"/>
      <c r="B335" s="9"/>
      <c r="C335" s="26"/>
      <c r="D335" s="9"/>
    </row>
    <row r="336" spans="1:4" ht="15.75">
      <c r="A336" s="9"/>
      <c r="B336" s="9"/>
      <c r="C336" s="26"/>
      <c r="D336" s="9"/>
    </row>
    <row r="337" spans="1:4" ht="15.75">
      <c r="A337" s="9"/>
      <c r="B337" s="9"/>
      <c r="C337" s="26"/>
      <c r="D337" s="9"/>
    </row>
    <row r="338" spans="1:4" ht="15.75">
      <c r="A338" s="9"/>
      <c r="B338" s="9"/>
      <c r="C338" s="26"/>
      <c r="D338" s="9"/>
    </row>
    <row r="339" spans="1:4" ht="15.75">
      <c r="A339" s="9"/>
      <c r="B339" s="9"/>
      <c r="C339" s="26"/>
      <c r="D339" s="9"/>
    </row>
    <row r="340" spans="1:4" ht="15.75">
      <c r="A340" s="9"/>
      <c r="B340" s="9"/>
      <c r="C340" s="26"/>
      <c r="D340" s="9"/>
    </row>
    <row r="341" spans="1:4" ht="15.75">
      <c r="A341" s="9"/>
      <c r="B341" s="9"/>
      <c r="C341" s="26"/>
      <c r="D341" s="9"/>
    </row>
    <row r="342" spans="1:4" ht="15.75">
      <c r="A342" s="9"/>
      <c r="B342" s="9"/>
      <c r="C342" s="26"/>
      <c r="D342" s="9"/>
    </row>
    <row r="343" spans="1:4" ht="15.75">
      <c r="A343" s="9"/>
      <c r="B343" s="9"/>
      <c r="C343" s="26"/>
      <c r="D343" s="9"/>
    </row>
    <row r="344" spans="1:4" ht="15.75">
      <c r="A344" s="9"/>
      <c r="B344" s="9"/>
      <c r="C344" s="26"/>
      <c r="D344" s="9"/>
    </row>
    <row r="345" spans="1:4" ht="15.75">
      <c r="A345" s="9"/>
      <c r="B345" s="9"/>
      <c r="C345" s="26"/>
      <c r="D345" s="9"/>
    </row>
    <row r="346" spans="1:4" ht="15.75">
      <c r="A346" s="9"/>
      <c r="B346" s="9"/>
      <c r="C346" s="26"/>
      <c r="D346" s="9"/>
    </row>
    <row r="347" spans="1:4" ht="15.75">
      <c r="A347" s="9"/>
      <c r="B347" s="9"/>
      <c r="C347" s="26"/>
      <c r="D347" s="9"/>
    </row>
    <row r="348" spans="1:4" ht="15.75">
      <c r="A348" s="9"/>
      <c r="B348" s="9"/>
      <c r="C348" s="26"/>
      <c r="D348" s="9"/>
    </row>
    <row r="349" spans="1:4" ht="15.75">
      <c r="A349" s="9"/>
      <c r="B349" s="9"/>
      <c r="C349" s="26"/>
      <c r="D349" s="9"/>
    </row>
    <row r="350" spans="1:4" ht="15.75">
      <c r="A350" s="9"/>
      <c r="B350" s="9"/>
      <c r="C350" s="26"/>
      <c r="D350" s="9"/>
    </row>
    <row r="351" spans="1:4" ht="15.75">
      <c r="A351" s="9"/>
      <c r="B351" s="9"/>
      <c r="C351" s="26"/>
      <c r="D351" s="9"/>
    </row>
    <row r="352" spans="1:4" ht="15.75">
      <c r="A352" s="9"/>
      <c r="B352" s="9"/>
      <c r="C352" s="26"/>
      <c r="D352" s="9"/>
    </row>
    <row r="353" spans="1:4" ht="15.75">
      <c r="A353" s="9"/>
      <c r="B353" s="9"/>
      <c r="C353" s="26"/>
      <c r="D353" s="9"/>
    </row>
    <row r="354" spans="1:4" ht="15.75">
      <c r="A354" s="9"/>
      <c r="B354" s="9"/>
      <c r="C354" s="26"/>
      <c r="D354" s="9"/>
    </row>
    <row r="355" spans="1:4" ht="15.75">
      <c r="A355" s="9"/>
      <c r="B355" s="9"/>
      <c r="C355" s="26"/>
      <c r="D355" s="9"/>
    </row>
    <row r="356" spans="1:4" ht="15.75">
      <c r="A356" s="9"/>
      <c r="B356" s="9"/>
      <c r="C356" s="26"/>
      <c r="D356" s="9"/>
    </row>
    <row r="357" spans="1:4" ht="15.75">
      <c r="A357" s="9"/>
      <c r="B357" s="9"/>
      <c r="C357" s="26"/>
      <c r="D357" s="9"/>
    </row>
    <row r="358" spans="1:4" ht="15.75">
      <c r="A358" s="9"/>
      <c r="B358" s="9"/>
      <c r="C358" s="26"/>
      <c r="D358" s="9"/>
    </row>
    <row r="359" spans="1:4" ht="15.75">
      <c r="A359" s="9"/>
      <c r="B359" s="9"/>
      <c r="C359" s="26"/>
      <c r="D359" s="9"/>
    </row>
    <row r="360" spans="1:4" ht="15.75">
      <c r="A360" s="9"/>
      <c r="B360" s="9"/>
      <c r="C360" s="26"/>
      <c r="D360" s="9"/>
    </row>
    <row r="361" spans="1:4" ht="15.75">
      <c r="A361" s="9"/>
      <c r="B361" s="9"/>
      <c r="C361" s="26"/>
      <c r="D361" s="9"/>
    </row>
    <row r="362" spans="1:4" ht="15.75">
      <c r="A362" s="9"/>
      <c r="B362" s="9"/>
      <c r="C362" s="26"/>
      <c r="D362" s="9"/>
    </row>
    <row r="363" spans="1:4" ht="15.75">
      <c r="A363" s="9"/>
      <c r="B363" s="9"/>
      <c r="C363" s="26"/>
      <c r="D363" s="9"/>
    </row>
    <row r="364" spans="1:4" ht="15.75">
      <c r="A364" s="9"/>
      <c r="B364" s="9"/>
      <c r="C364" s="26"/>
      <c r="D364" s="9"/>
    </row>
    <row r="365" spans="1:4" ht="15.75">
      <c r="A365" s="9"/>
      <c r="B365" s="9"/>
      <c r="C365" s="26"/>
      <c r="D365" s="9"/>
    </row>
    <row r="366" spans="1:4" ht="15.75">
      <c r="A366" s="9"/>
      <c r="B366" s="9"/>
      <c r="C366" s="26"/>
      <c r="D366" s="9"/>
    </row>
    <row r="367" spans="1:4" ht="15.75">
      <c r="A367" s="9"/>
      <c r="B367" s="9"/>
      <c r="C367" s="26"/>
      <c r="D367" s="9"/>
    </row>
    <row r="368" spans="1:4" ht="15.75">
      <c r="A368" s="9"/>
      <c r="B368" s="9"/>
      <c r="C368" s="26"/>
      <c r="D368" s="9"/>
    </row>
    <row r="369" spans="1:4" ht="15.75">
      <c r="A369" s="9"/>
      <c r="B369" s="9"/>
      <c r="C369" s="26"/>
      <c r="D369" s="9"/>
    </row>
    <row r="370" spans="1:4" ht="15.75">
      <c r="A370" s="9"/>
      <c r="B370" s="9"/>
      <c r="C370" s="26"/>
      <c r="D370" s="9"/>
    </row>
    <row r="371" spans="1:4" ht="15.75">
      <c r="A371" s="9"/>
      <c r="B371" s="9"/>
      <c r="C371" s="26"/>
      <c r="D371" s="9"/>
    </row>
    <row r="372" spans="1:4" ht="15.75">
      <c r="A372" s="9"/>
      <c r="B372" s="9"/>
      <c r="C372" s="26"/>
      <c r="D372" s="9"/>
    </row>
    <row r="373" spans="1:4" ht="15.75">
      <c r="A373" s="9"/>
      <c r="B373" s="9"/>
      <c r="C373" s="26"/>
      <c r="D373" s="9"/>
    </row>
    <row r="374" spans="1:4" ht="15.75">
      <c r="A374" s="9"/>
      <c r="B374" s="9"/>
      <c r="C374" s="26"/>
      <c r="D374" s="9"/>
    </row>
    <row r="375" spans="1:4" ht="15.75">
      <c r="A375" s="9"/>
      <c r="B375" s="9"/>
      <c r="C375" s="26"/>
      <c r="D375" s="9"/>
    </row>
    <row r="376" spans="1:4" ht="15.75">
      <c r="A376" s="9"/>
      <c r="B376" s="9"/>
      <c r="C376" s="26"/>
      <c r="D376" s="9"/>
    </row>
    <row r="377" spans="1:4" ht="15.75">
      <c r="A377" s="9"/>
      <c r="B377" s="9"/>
      <c r="C377" s="26"/>
      <c r="D377" s="9"/>
    </row>
    <row r="378" spans="1:4" ht="15.75">
      <c r="A378" s="9"/>
      <c r="B378" s="9"/>
      <c r="C378" s="26"/>
      <c r="D378" s="9"/>
    </row>
    <row r="379" spans="1:4" ht="15.75">
      <c r="A379" s="9"/>
      <c r="B379" s="9"/>
      <c r="C379" s="26"/>
      <c r="D379" s="9"/>
    </row>
    <row r="380" spans="1:4" ht="15.75">
      <c r="A380" s="9"/>
      <c r="B380" s="9"/>
      <c r="C380" s="26"/>
      <c r="D380" s="9"/>
    </row>
    <row r="381" spans="1:4" ht="15.75">
      <c r="A381" s="9"/>
      <c r="B381" s="9"/>
      <c r="C381" s="26"/>
      <c r="D381" s="9"/>
    </row>
    <row r="382" spans="1:4" ht="15.75">
      <c r="A382" s="9"/>
      <c r="B382" s="9"/>
      <c r="C382" s="26"/>
      <c r="D382" s="9"/>
    </row>
    <row r="383" spans="1:4" ht="15.75">
      <c r="A383" s="9"/>
      <c r="B383" s="9"/>
      <c r="C383" s="26"/>
      <c r="D383" s="9"/>
    </row>
    <row r="384" spans="1:4" ht="15.75">
      <c r="A384" s="9"/>
      <c r="B384" s="9"/>
      <c r="C384" s="26"/>
      <c r="D384" s="9"/>
    </row>
    <row r="385" spans="1:4" ht="15.75">
      <c r="A385" s="9"/>
      <c r="B385" s="9"/>
      <c r="C385" s="26"/>
      <c r="D385" s="9"/>
    </row>
    <row r="386" spans="1:4" ht="15.75">
      <c r="A386" s="9"/>
      <c r="B386" s="9"/>
      <c r="C386" s="26"/>
      <c r="D386" s="9"/>
    </row>
    <row r="387" spans="1:4" ht="15.75">
      <c r="A387" s="9"/>
      <c r="B387" s="9"/>
      <c r="C387" s="26"/>
      <c r="D387" s="9"/>
    </row>
    <row r="388" spans="1:4" ht="15.75">
      <c r="A388" s="9"/>
      <c r="B388" s="9"/>
      <c r="C388" s="26"/>
      <c r="D388" s="9"/>
    </row>
    <row r="389" spans="1:4" ht="15.75">
      <c r="A389" s="9"/>
      <c r="B389" s="9"/>
      <c r="C389" s="26"/>
      <c r="D389" s="9"/>
    </row>
    <row r="390" spans="1:4" ht="15.75">
      <c r="A390" s="9"/>
      <c r="B390" s="9"/>
      <c r="C390" s="26"/>
      <c r="D390" s="9"/>
    </row>
    <row r="391" spans="1:4" ht="15.75">
      <c r="A391" s="9"/>
      <c r="B391" s="9"/>
      <c r="C391" s="26"/>
      <c r="D391" s="9"/>
    </row>
    <row r="392" spans="1:4" ht="15.75">
      <c r="A392" s="9"/>
      <c r="B392" s="9"/>
      <c r="C392" s="26"/>
      <c r="D392" s="9"/>
    </row>
    <row r="393" spans="1:4" ht="15.75">
      <c r="A393" s="9"/>
      <c r="B393" s="9"/>
      <c r="C393" s="26"/>
      <c r="D393" s="9"/>
    </row>
    <row r="394" spans="1:4" ht="15.75">
      <c r="A394" s="9"/>
      <c r="B394" s="9"/>
      <c r="C394" s="26"/>
      <c r="D394" s="9"/>
    </row>
    <row r="395" spans="1:4" ht="15.75">
      <c r="A395" s="9"/>
      <c r="B395" s="9"/>
      <c r="C395" s="26"/>
      <c r="D395" s="9"/>
    </row>
    <row r="396" spans="1:4" ht="15.75">
      <c r="A396" s="9"/>
      <c r="B396" s="9"/>
      <c r="C396" s="26"/>
      <c r="D396" s="9"/>
    </row>
    <row r="397" spans="1:4" ht="15.75">
      <c r="A397" s="9"/>
      <c r="B397" s="9"/>
      <c r="C397" s="26"/>
      <c r="D397" s="9"/>
    </row>
    <row r="398" spans="1:4" ht="15.75">
      <c r="A398" s="9"/>
      <c r="B398" s="9"/>
      <c r="C398" s="26"/>
      <c r="D398" s="9"/>
    </row>
    <row r="399" spans="1:4" ht="15.75">
      <c r="A399" s="9"/>
      <c r="B399" s="9"/>
      <c r="C399" s="26"/>
      <c r="D399" s="9"/>
    </row>
    <row r="400" spans="1:4" ht="15.75">
      <c r="A400" s="9"/>
      <c r="B400" s="9"/>
      <c r="C400" s="26"/>
      <c r="D400" s="9"/>
    </row>
    <row r="401" spans="1:4" ht="15.75">
      <c r="A401" s="9"/>
      <c r="B401" s="9"/>
      <c r="C401" s="26"/>
      <c r="D401" s="9"/>
    </row>
    <row r="402" spans="2:4" ht="15.75">
      <c r="B402" s="9"/>
      <c r="C402" s="26"/>
      <c r="D402" s="9"/>
    </row>
    <row r="403" spans="2:4" ht="15.75">
      <c r="B403" s="9"/>
      <c r="C403" s="26"/>
      <c r="D403" s="9"/>
    </row>
    <row r="404" spans="2:4" ht="15.75">
      <c r="B404" s="9"/>
      <c r="C404" s="26"/>
      <c r="D404" s="9"/>
    </row>
    <row r="405" spans="2:4" ht="15.75">
      <c r="B405" s="9"/>
      <c r="C405" s="26"/>
      <c r="D405" s="9"/>
    </row>
    <row r="406" spans="2:4" ht="15.75">
      <c r="B406" s="9"/>
      <c r="C406" s="26"/>
      <c r="D406" s="9"/>
    </row>
    <row r="407" spans="2:4" ht="15.75">
      <c r="B407" s="9"/>
      <c r="C407" s="26"/>
      <c r="D407" s="9"/>
    </row>
    <row r="408" spans="2:4" ht="15.75">
      <c r="B408" s="9"/>
      <c r="C408" s="26"/>
      <c r="D408" s="9"/>
    </row>
    <row r="409" spans="2:4" ht="15.75">
      <c r="B409" s="9"/>
      <c r="C409" s="26"/>
      <c r="D409" s="9"/>
    </row>
    <row r="410" spans="2:4" ht="15.75">
      <c r="B410" s="9"/>
      <c r="C410" s="26"/>
      <c r="D410" s="9"/>
    </row>
    <row r="411" spans="2:4" ht="15.75">
      <c r="B411" s="9"/>
      <c r="C411" s="26"/>
      <c r="D411" s="9"/>
    </row>
    <row r="412" spans="2:4" ht="15.75">
      <c r="B412" s="9"/>
      <c r="C412" s="26"/>
      <c r="D412" s="9"/>
    </row>
    <row r="413" spans="2:4" ht="15.75">
      <c r="B413" s="9"/>
      <c r="C413" s="26"/>
      <c r="D413" s="9"/>
    </row>
    <row r="414" spans="2:4" ht="15.75">
      <c r="B414" s="9"/>
      <c r="C414" s="26"/>
      <c r="D414" s="9"/>
    </row>
    <row r="415" spans="2:4" ht="15.75">
      <c r="B415" s="9"/>
      <c r="C415" s="26"/>
      <c r="D415" s="9"/>
    </row>
    <row r="416" spans="2:4" ht="15.75">
      <c r="B416" s="9"/>
      <c r="C416" s="26"/>
      <c r="D416" s="9"/>
    </row>
    <row r="417" spans="2:4" ht="15.75">
      <c r="B417" s="9"/>
      <c r="C417" s="26"/>
      <c r="D417" s="9"/>
    </row>
    <row r="418" spans="2:4" ht="15.75">
      <c r="B418" s="9"/>
      <c r="C418" s="26"/>
      <c r="D418" s="9"/>
    </row>
    <row r="419" spans="2:4" ht="15.75">
      <c r="B419" s="9"/>
      <c r="C419" s="26"/>
      <c r="D419" s="9"/>
    </row>
    <row r="420" spans="2:4" ht="15.75">
      <c r="B420" s="9"/>
      <c r="C420" s="26"/>
      <c r="D420" s="9"/>
    </row>
    <row r="421" spans="2:4" ht="15.75">
      <c r="B421" s="9"/>
      <c r="C421" s="26"/>
      <c r="D421" s="9"/>
    </row>
    <row r="422" spans="2:4" ht="15.75">
      <c r="B422" s="9"/>
      <c r="C422" s="26"/>
      <c r="D422" s="9"/>
    </row>
    <row r="423" spans="2:4" ht="15.75">
      <c r="B423" s="9"/>
      <c r="C423" s="26"/>
      <c r="D423" s="9"/>
    </row>
    <row r="424" spans="2:4" ht="15.75">
      <c r="B424" s="9"/>
      <c r="C424" s="26"/>
      <c r="D424" s="9"/>
    </row>
    <row r="425" spans="2:4" ht="15.75">
      <c r="B425" s="9"/>
      <c r="C425" s="26"/>
      <c r="D425" s="9"/>
    </row>
    <row r="426" spans="2:4" ht="15.75">
      <c r="B426" s="9"/>
      <c r="C426" s="26"/>
      <c r="D426" s="9"/>
    </row>
    <row r="427" spans="2:4" ht="15.75">
      <c r="B427" s="9"/>
      <c r="C427" s="26"/>
      <c r="D427" s="9"/>
    </row>
    <row r="428" spans="2:4" ht="15.75">
      <c r="B428" s="9"/>
      <c r="C428" s="26"/>
      <c r="D428" s="9"/>
    </row>
    <row r="429" spans="2:4" ht="15.75">
      <c r="B429" s="9"/>
      <c r="C429" s="26"/>
      <c r="D429" s="9"/>
    </row>
    <row r="430" spans="2:4" ht="15.75">
      <c r="B430" s="9"/>
      <c r="C430" s="26"/>
      <c r="D430" s="9"/>
    </row>
    <row r="431" spans="2:4" ht="15.75">
      <c r="B431" s="9"/>
      <c r="C431" s="26"/>
      <c r="D431" s="9"/>
    </row>
    <row r="432" spans="2:4" ht="15.75">
      <c r="B432" s="9"/>
      <c r="C432" s="26"/>
      <c r="D432" s="9"/>
    </row>
    <row r="433" spans="2:4" ht="15.75">
      <c r="B433" s="9"/>
      <c r="C433" s="26"/>
      <c r="D433" s="9"/>
    </row>
    <row r="434" spans="2:4" ht="15.75">
      <c r="B434" s="9"/>
      <c r="C434" s="26"/>
      <c r="D434" s="9"/>
    </row>
    <row r="435" spans="2:4" ht="15.75">
      <c r="B435" s="9"/>
      <c r="C435" s="26"/>
      <c r="D435" s="9"/>
    </row>
    <row r="436" spans="2:4" ht="15.75">
      <c r="B436" s="9"/>
      <c r="C436" s="26"/>
      <c r="D436" s="9"/>
    </row>
    <row r="437" spans="2:4" ht="15.75">
      <c r="B437" s="9"/>
      <c r="C437" s="26"/>
      <c r="D437" s="9"/>
    </row>
    <row r="438" spans="2:4" ht="15.75">
      <c r="B438" s="9"/>
      <c r="C438" s="26"/>
      <c r="D438" s="9"/>
    </row>
    <row r="439" spans="2:4" ht="15.75">
      <c r="B439" s="9"/>
      <c r="C439" s="26"/>
      <c r="D439" s="9"/>
    </row>
    <row r="440" spans="2:4" ht="15.75">
      <c r="B440" s="9"/>
      <c r="C440" s="26"/>
      <c r="D440" s="9"/>
    </row>
    <row r="441" spans="2:4" ht="15.75">
      <c r="B441" s="9"/>
      <c r="C441" s="26"/>
      <c r="D441" s="9"/>
    </row>
    <row r="442" spans="2:4" ht="15.75">
      <c r="B442" s="9"/>
      <c r="C442" s="26"/>
      <c r="D442" s="9"/>
    </row>
    <row r="443" spans="2:4" ht="15.75">
      <c r="B443" s="9"/>
      <c r="C443" s="26"/>
      <c r="D443" s="9"/>
    </row>
    <row r="444" spans="2:4" ht="15.75">
      <c r="B444" s="9"/>
      <c r="C444" s="26"/>
      <c r="D444" s="9"/>
    </row>
    <row r="445" spans="2:4" ht="15.75">
      <c r="B445" s="9"/>
      <c r="C445" s="26"/>
      <c r="D445" s="9"/>
    </row>
    <row r="446" spans="2:4" ht="15.75">
      <c r="B446" s="9"/>
      <c r="C446" s="26"/>
      <c r="D446" s="9"/>
    </row>
    <row r="447" spans="2:4" ht="15.75">
      <c r="B447" s="9"/>
      <c r="C447" s="26"/>
      <c r="D447" s="9"/>
    </row>
    <row r="448" spans="2:4" ht="15.75">
      <c r="B448" s="9"/>
      <c r="C448" s="26"/>
      <c r="D448" s="9"/>
    </row>
    <row r="449" spans="2:4" ht="15.75">
      <c r="B449" s="9"/>
      <c r="C449" s="26"/>
      <c r="D449" s="9"/>
    </row>
    <row r="450" spans="2:4" ht="15.75">
      <c r="B450" s="9"/>
      <c r="C450" s="26"/>
      <c r="D450" s="9"/>
    </row>
    <row r="451" spans="2:4" ht="15.75">
      <c r="B451" s="9"/>
      <c r="C451" s="26"/>
      <c r="D451" s="9"/>
    </row>
    <row r="452" spans="2:4" ht="15.75">
      <c r="B452" s="9"/>
      <c r="C452" s="26"/>
      <c r="D452" s="9"/>
    </row>
    <row r="453" spans="2:4" ht="15.75">
      <c r="B453" s="9"/>
      <c r="C453" s="26"/>
      <c r="D453" s="9"/>
    </row>
    <row r="454" spans="2:4" ht="15.75">
      <c r="B454" s="9"/>
      <c r="C454" s="26"/>
      <c r="D454" s="9"/>
    </row>
    <row r="455" spans="2:4" ht="15.75">
      <c r="B455" s="9"/>
      <c r="C455" s="26"/>
      <c r="D455" s="9"/>
    </row>
    <row r="456" spans="2:4" ht="15.75">
      <c r="B456" s="9"/>
      <c r="C456" s="26"/>
      <c r="D456" s="9"/>
    </row>
    <row r="457" spans="2:4" ht="15.75">
      <c r="B457" s="9"/>
      <c r="C457" s="26"/>
      <c r="D457" s="9"/>
    </row>
    <row r="458" spans="2:4" ht="15.75">
      <c r="B458" s="9"/>
      <c r="C458" s="26"/>
      <c r="D458" s="9"/>
    </row>
    <row r="459" spans="2:4" ht="15.75">
      <c r="B459" s="9"/>
      <c r="C459" s="26"/>
      <c r="D459" s="9"/>
    </row>
    <row r="460" spans="2:4" ht="15.75">
      <c r="B460" s="9"/>
      <c r="C460" s="26"/>
      <c r="D460" s="9"/>
    </row>
    <row r="461" spans="2:4" ht="15.75">
      <c r="B461" s="9"/>
      <c r="C461" s="26"/>
      <c r="D461" s="9"/>
    </row>
    <row r="462" spans="2:4" ht="15.75">
      <c r="B462" s="9"/>
      <c r="C462" s="26"/>
      <c r="D462" s="9"/>
    </row>
    <row r="463" spans="2:4" ht="15.75">
      <c r="B463" s="9"/>
      <c r="C463" s="26"/>
      <c r="D463" s="9"/>
    </row>
    <row r="464" spans="2:4" ht="15.75">
      <c r="B464" s="9"/>
      <c r="C464" s="26"/>
      <c r="D464" s="9"/>
    </row>
    <row r="465" spans="2:4" ht="15.75">
      <c r="B465" s="9"/>
      <c r="C465" s="26"/>
      <c r="D465" s="9"/>
    </row>
    <row r="466" spans="2:4" ht="15.75">
      <c r="B466" s="9"/>
      <c r="C466" s="26"/>
      <c r="D466" s="9"/>
    </row>
    <row r="467" spans="2:4" ht="15.75">
      <c r="B467" s="9"/>
      <c r="C467" s="26"/>
      <c r="D467" s="9"/>
    </row>
    <row r="468" spans="2:4" ht="15.75">
      <c r="B468" s="9"/>
      <c r="C468" s="26"/>
      <c r="D468" s="9"/>
    </row>
    <row r="469" spans="2:4" ht="15.75">
      <c r="B469" s="9"/>
      <c r="C469" s="26"/>
      <c r="D469" s="9"/>
    </row>
    <row r="470" spans="2:4" ht="15.75">
      <c r="B470" s="9"/>
      <c r="C470" s="26"/>
      <c r="D470" s="9"/>
    </row>
    <row r="471" spans="2:4" ht="15.75">
      <c r="B471" s="9"/>
      <c r="C471" s="26"/>
      <c r="D471" s="9"/>
    </row>
    <row r="472" spans="2:4" ht="15.75">
      <c r="B472" s="9"/>
      <c r="C472" s="26"/>
      <c r="D472" s="9"/>
    </row>
    <row r="473" spans="2:4" ht="15.75">
      <c r="B473" s="9"/>
      <c r="C473" s="26"/>
      <c r="D473" s="9"/>
    </row>
    <row r="474" spans="2:4" ht="15.75">
      <c r="B474" s="9"/>
      <c r="C474" s="26"/>
      <c r="D474" s="9"/>
    </row>
    <row r="475" spans="2:4" ht="15.75">
      <c r="B475" s="9"/>
      <c r="C475" s="26"/>
      <c r="D475" s="9"/>
    </row>
    <row r="476" spans="2:4" ht="15.75">
      <c r="B476" s="9"/>
      <c r="C476" s="26"/>
      <c r="D476" s="9"/>
    </row>
    <row r="477" spans="2:4" ht="15.75">
      <c r="B477" s="9"/>
      <c r="C477" s="26"/>
      <c r="D477" s="9"/>
    </row>
    <row r="478" spans="2:4" ht="15.75">
      <c r="B478" s="9"/>
      <c r="C478" s="26"/>
      <c r="D478" s="9"/>
    </row>
    <row r="479" spans="2:4" ht="15.75">
      <c r="B479" s="9"/>
      <c r="C479" s="26"/>
      <c r="D479" s="9"/>
    </row>
    <row r="480" spans="2:4" ht="15.75">
      <c r="B480" s="9"/>
      <c r="C480" s="26"/>
      <c r="D480" s="9"/>
    </row>
    <row r="481" spans="2:4" ht="15.75">
      <c r="B481" s="9"/>
      <c r="C481" s="26"/>
      <c r="D481" s="9"/>
    </row>
    <row r="482" spans="2:4" ht="15.75">
      <c r="B482" s="9"/>
      <c r="C482" s="26"/>
      <c r="D482" s="9"/>
    </row>
    <row r="483" spans="2:4" ht="15.75">
      <c r="B483" s="9"/>
      <c r="C483" s="26"/>
      <c r="D483" s="9"/>
    </row>
    <row r="484" spans="2:4" ht="15.75">
      <c r="B484" s="9"/>
      <c r="C484" s="26"/>
      <c r="D484" s="9"/>
    </row>
    <row r="485" spans="2:4" ht="15.75">
      <c r="B485" s="9"/>
      <c r="C485" s="26"/>
      <c r="D485" s="9"/>
    </row>
    <row r="486" spans="2:4" ht="15.75">
      <c r="B486" s="9"/>
      <c r="C486" s="26"/>
      <c r="D486" s="9"/>
    </row>
    <row r="487" spans="2:4" ht="15.75">
      <c r="B487" s="9"/>
      <c r="C487" s="26"/>
      <c r="D487" s="9"/>
    </row>
    <row r="488" spans="2:4" ht="15.75">
      <c r="B488" s="9"/>
      <c r="C488" s="26"/>
      <c r="D488" s="9"/>
    </row>
    <row r="489" spans="2:4" ht="15.75">
      <c r="B489" s="9"/>
      <c r="C489" s="26"/>
      <c r="D489" s="9"/>
    </row>
    <row r="490" spans="2:4" ht="15.75">
      <c r="B490" s="9"/>
      <c r="C490" s="26"/>
      <c r="D490" s="9"/>
    </row>
    <row r="491" spans="2:4" ht="15.75">
      <c r="B491" s="9"/>
      <c r="C491" s="26"/>
      <c r="D491" s="9"/>
    </row>
    <row r="492" spans="2:4" ht="15.75">
      <c r="B492" s="9"/>
      <c r="C492" s="26"/>
      <c r="D492" s="9"/>
    </row>
    <row r="493" spans="2:4" ht="15.75">
      <c r="B493" s="9"/>
      <c r="C493" s="26"/>
      <c r="D493" s="9"/>
    </row>
    <row r="494" spans="2:4" ht="15.75">
      <c r="B494" s="9"/>
      <c r="C494" s="26"/>
      <c r="D494" s="9"/>
    </row>
    <row r="495" spans="2:4" ht="15.75">
      <c r="B495" s="9"/>
      <c r="C495" s="26"/>
      <c r="D495" s="9"/>
    </row>
    <row r="496" spans="2:4" ht="15.75">
      <c r="B496" s="9"/>
      <c r="C496" s="26"/>
      <c r="D496" s="9"/>
    </row>
    <row r="497" spans="2:4" ht="15.75">
      <c r="B497" s="9"/>
      <c r="C497" s="26"/>
      <c r="D497" s="9"/>
    </row>
    <row r="498" spans="2:4" ht="15.75">
      <c r="B498" s="9"/>
      <c r="C498" s="26"/>
      <c r="D498" s="9"/>
    </row>
    <row r="499" spans="2:4" ht="15.75">
      <c r="B499" s="9"/>
      <c r="C499" s="26"/>
      <c r="D499" s="9"/>
    </row>
    <row r="500" spans="2:4" ht="15.75">
      <c r="B500" s="9"/>
      <c r="C500" s="26"/>
      <c r="D500" s="9"/>
    </row>
    <row r="501" spans="2:4" ht="15.75">
      <c r="B501" s="9"/>
      <c r="C501" s="26"/>
      <c r="D501" s="9"/>
    </row>
    <row r="502" spans="2:4" ht="15.75">
      <c r="B502" s="9"/>
      <c r="C502" s="26"/>
      <c r="D502" s="9"/>
    </row>
    <row r="503" spans="2:4" ht="15.75">
      <c r="B503" s="9"/>
      <c r="C503" s="26"/>
      <c r="D503" s="9"/>
    </row>
    <row r="504" spans="2:4" ht="15.75">
      <c r="B504" s="9"/>
      <c r="C504" s="26"/>
      <c r="D504" s="9"/>
    </row>
    <row r="505" spans="2:4" ht="15.75">
      <c r="B505" s="9"/>
      <c r="C505" s="26"/>
      <c r="D505" s="9"/>
    </row>
    <row r="506" spans="2:4" ht="15.75">
      <c r="B506" s="9"/>
      <c r="C506" s="26"/>
      <c r="D506" s="9"/>
    </row>
    <row r="507" spans="2:4" ht="15.75">
      <c r="B507" s="9"/>
      <c r="C507" s="26"/>
      <c r="D507" s="9"/>
    </row>
    <row r="508" spans="2:4" ht="15.75">
      <c r="B508" s="9"/>
      <c r="C508" s="26"/>
      <c r="D508" s="31"/>
    </row>
    <row r="509" spans="2:4" ht="15.75">
      <c r="B509" s="9"/>
      <c r="C509" s="26"/>
      <c r="D509" s="31"/>
    </row>
    <row r="510" spans="2:4" ht="15.75">
      <c r="B510" s="9"/>
      <c r="C510" s="26"/>
      <c r="D510" s="31"/>
    </row>
    <row r="511" spans="2:4" ht="15.75">
      <c r="B511" s="9"/>
      <c r="C511" s="26"/>
      <c r="D511" s="31"/>
    </row>
    <row r="512" spans="2:4" ht="15.75">
      <c r="B512" s="9"/>
      <c r="C512" s="26"/>
      <c r="D512" s="31"/>
    </row>
    <row r="513" spans="2:4" ht="15.75">
      <c r="B513" s="9"/>
      <c r="C513" s="26"/>
      <c r="D513" s="31"/>
    </row>
    <row r="514" spans="2:4" ht="15.75">
      <c r="B514" s="9"/>
      <c r="C514" s="26"/>
      <c r="D514" s="31"/>
    </row>
    <row r="515" spans="2:4" ht="15.75">
      <c r="B515" s="9"/>
      <c r="C515" s="26"/>
      <c r="D515" s="31"/>
    </row>
    <row r="516" spans="2:4" ht="15.75">
      <c r="B516" s="9"/>
      <c r="C516" s="26"/>
      <c r="D516" s="31"/>
    </row>
    <row r="517" spans="2:4" ht="15.75">
      <c r="B517" s="9"/>
      <c r="C517" s="26"/>
      <c r="D517" s="31"/>
    </row>
    <row r="518" spans="2:4" ht="15.75">
      <c r="B518" s="9"/>
      <c r="C518" s="26"/>
      <c r="D518" s="31"/>
    </row>
    <row r="519" spans="2:4" ht="15.75">
      <c r="B519" s="9"/>
      <c r="C519" s="26"/>
      <c r="D519" s="31"/>
    </row>
    <row r="520" spans="2:4" ht="15.75">
      <c r="B520" s="9"/>
      <c r="C520" s="26"/>
      <c r="D520" s="31"/>
    </row>
    <row r="521" spans="2:4" ht="15.75">
      <c r="B521" s="9"/>
      <c r="C521" s="26"/>
      <c r="D521" s="31"/>
    </row>
    <row r="522" spans="2:4" ht="15.75">
      <c r="B522" s="9"/>
      <c r="C522" s="26"/>
      <c r="D522" s="31"/>
    </row>
  </sheetData>
  <sheetProtection password="C61A" sheet="1" selectLockedCells="1"/>
  <mergeCells count="3">
    <mergeCell ref="B7:D7"/>
    <mergeCell ref="B2:D2"/>
    <mergeCell ref="B3:D3"/>
  </mergeCells>
  <conditionalFormatting sqref="D16 D235:D237 D226:D228 D230:D233 D18:D20 D22 D24:D26 D30:D46 D48:D49 D51 D53:D62 D64:D65 D70:D72 D74:D82 D84:D87 D89:D90 D93:D97 D99:D105 D107:D109 D111:D116 D119:D124 D126:D128 D130:D134 D136:D139 D143:D147 D150:D158 D161:D167 D170:D171 D173:D175 D179:D182 D184:D187 D189:D196 D199:D204 D206:D211 D213:D217 D219:D223">
    <cfRule type="cellIs" priority="3" dxfId="144" operator="equal" stopIfTrue="1">
      <formula>""</formula>
    </cfRule>
  </conditionalFormatting>
  <conditionalFormatting sqref="B11">
    <cfRule type="expression" priority="49" dxfId="140" stopIfTrue="1">
      <formula>#REF!&lt;&gt;#REF!</formula>
    </cfRule>
  </conditionalFormatting>
  <conditionalFormatting sqref="D238 D10:D11">
    <cfRule type="expression" priority="51" dxfId="140" stopIfTrue="1">
      <formula>#REF!&lt;&gt;$J10</formula>
    </cfRule>
  </conditionalFormatting>
  <dataValidations count="2">
    <dataValidation type="decimal" operator="lessThan" allowBlank="1" showInputMessage="1" showErrorMessage="1" sqref="D16 D235:D238 D213:D217 D206:D211 D199:D204 D189:D196 D184:D187 D179:D182 D173:D175 D170:D171 D161:D167 D150:D158 D143:D147 D136:D139 D130:D134 D126:D128 D119:D124 D111:D116 D107:D109 D99:D105 D93:D97 D89:D90 D84:D87 D74:D82 D70:D72 D64:D65 D53:D62 D51 D48:D49 D30:D46 D24:D26 D22 D18:D20 D219:D223">
      <formula1>999999999999</formula1>
    </dataValidation>
    <dataValidation type="decimal" operator="greaterThanOrEqual" allowBlank="1" showInputMessage="1" showErrorMessage="1" promptTitle="TCE - Aplicativo de Informações:" prompt="Digite a dedução com valor positivo." errorTitle="TCE - Aplicativo de Informações" error="Digite a dedução com valor positivo" sqref="D226:D228 D230:D233">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8.xml><?xml version="1.0" encoding="utf-8"?>
<worksheet xmlns="http://schemas.openxmlformats.org/spreadsheetml/2006/main" xmlns:r="http://schemas.openxmlformats.org/officeDocument/2006/relationships">
  <sheetPr codeName="Plan7">
    <tabColor theme="4" tint="-0.4999699890613556"/>
  </sheetPr>
  <dimension ref="A1:F175"/>
  <sheetViews>
    <sheetView showGridLines="0" showRowColHeaders="0" zoomScalePageLayoutView="0" workbookViewId="0" topLeftCell="A1">
      <pane ySplit="9" topLeftCell="A10" activePane="bottomLeft" state="frozen"/>
      <selection pane="topLeft" activeCell="E10" sqref="E10"/>
      <selection pane="bottomLeft" activeCell="D12" sqref="D12"/>
    </sheetView>
  </sheetViews>
  <sheetFormatPr defaultColWidth="0" defaultRowHeight="12.75"/>
  <cols>
    <col min="1" max="1" width="43.83203125" style="69" customWidth="1"/>
    <col min="2" max="2" width="24" style="74" customWidth="1"/>
    <col min="3" max="3" width="72.83203125" style="85" customWidth="1"/>
    <col min="4" max="4" width="25.5" style="85" customWidth="1"/>
    <col min="5" max="104" width="9.33203125" style="69" customWidth="1"/>
    <col min="105" max="16384" width="0" style="69" hidden="1"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2016 - PRESTAÇÃO DE CONTAS DO PREFEITO MUNICIPAL</v>
      </c>
      <c r="C2" s="217"/>
      <c r="D2" s="217"/>
      <c r="E2" s="9"/>
      <c r="F2" s="9"/>
    </row>
    <row r="3" spans="2:6" s="10" customFormat="1" ht="18.75">
      <c r="B3" s="232" t="str">
        <f>IF(SUM!$G$3="","",IF(SUM!$G$3="RECIFE","CIDADE DO RECIFE","MUNICÍPIO DE "&amp;UPPER(SUM!G3)))</f>
        <v>MUNICÍPIO DE XEXÉU</v>
      </c>
      <c r="C3" s="232"/>
      <c r="D3" s="232"/>
      <c r="E3" s="32"/>
      <c r="F3" s="32"/>
    </row>
    <row r="4" spans="1:6" s="10" customFormat="1" ht="18.75">
      <c r="A4" s="150"/>
      <c r="B4" s="150"/>
      <c r="C4" s="150"/>
      <c r="D4" s="150"/>
      <c r="E4" s="32"/>
      <c r="F4" s="32"/>
    </row>
    <row r="5" spans="1:6" s="10" customFormat="1" ht="15.75" customHeight="1">
      <c r="A5" s="150"/>
      <c r="B5" s="150"/>
      <c r="C5" s="150"/>
      <c r="D5" s="150"/>
      <c r="E5" s="32"/>
      <c r="F5" s="32"/>
    </row>
    <row r="6" spans="1:5" s="9" customFormat="1" ht="15.75">
      <c r="A6" s="7"/>
      <c r="B6" s="36"/>
      <c r="C6" s="36">
        <f>""</f>
      </c>
      <c r="D6" s="37"/>
      <c r="E6" s="8"/>
    </row>
    <row r="7" spans="1:5" s="9" customFormat="1" ht="15.75">
      <c r="A7" s="8"/>
      <c r="B7" s="234" t="str">
        <f>UPPER(MENU!B15)</f>
        <v>05 DEMONSTRATIVO DA DESPESA REALIZADA POR FUNÇÕES E SUBFUNÇÕES</v>
      </c>
      <c r="C7" s="234"/>
      <c r="D7" s="234"/>
      <c r="E7" s="8"/>
    </row>
    <row r="8" spans="1:5" s="9" customFormat="1" ht="15.75">
      <c r="A8" s="8"/>
      <c r="D8" s="31"/>
      <c r="E8" s="8"/>
    </row>
    <row r="9" spans="1:5" s="9" customFormat="1" ht="15.75">
      <c r="A9" s="48"/>
      <c r="B9" s="39" t="s">
        <v>1555</v>
      </c>
      <c r="C9" s="39" t="s">
        <v>133</v>
      </c>
      <c r="D9" s="156" t="s">
        <v>398</v>
      </c>
      <c r="E9" s="8"/>
    </row>
    <row r="10" spans="1:4" s="54" customFormat="1" ht="15.75">
      <c r="A10" s="49"/>
      <c r="B10" s="50"/>
      <c r="C10" s="51"/>
      <c r="D10" s="52"/>
    </row>
    <row r="11" spans="1:4" s="54" customFormat="1" ht="15.75">
      <c r="A11" s="49"/>
      <c r="B11" s="102" t="s">
        <v>934</v>
      </c>
      <c r="C11" s="103" t="s">
        <v>1591</v>
      </c>
      <c r="D11" s="104">
        <f>SUM(D12:D21,D29:D30,D34:D50)</f>
        <v>39480916.56</v>
      </c>
    </row>
    <row r="12" spans="1:4" ht="15.75">
      <c r="A12" s="14"/>
      <c r="B12" s="54" t="s">
        <v>937</v>
      </c>
      <c r="C12" s="54" t="s">
        <v>1401</v>
      </c>
      <c r="D12" s="101">
        <v>1290532.36</v>
      </c>
    </row>
    <row r="13" spans="2:4" ht="15.75">
      <c r="B13" s="54" t="s">
        <v>983</v>
      </c>
      <c r="C13" s="54" t="s">
        <v>1403</v>
      </c>
      <c r="D13" s="101">
        <v>0</v>
      </c>
    </row>
    <row r="14" spans="2:4" ht="15.75">
      <c r="B14" s="54" t="s">
        <v>1024</v>
      </c>
      <c r="C14" s="54" t="s">
        <v>1405</v>
      </c>
      <c r="D14" s="101">
        <v>0</v>
      </c>
    </row>
    <row r="15" spans="2:4" ht="15.75">
      <c r="B15" s="54" t="s">
        <v>1202</v>
      </c>
      <c r="C15" s="54" t="s">
        <v>1407</v>
      </c>
      <c r="D15" s="101">
        <v>4515583.38</v>
      </c>
    </row>
    <row r="16" spans="2:4" ht="15.75">
      <c r="B16" s="54" t="s">
        <v>1342</v>
      </c>
      <c r="C16" s="54" t="s">
        <v>1409</v>
      </c>
      <c r="D16" s="101">
        <v>0</v>
      </c>
    </row>
    <row r="17" spans="2:4" ht="15.75">
      <c r="B17" s="54" t="s">
        <v>1344</v>
      </c>
      <c r="C17" s="54" t="s">
        <v>1411</v>
      </c>
      <c r="D17" s="101">
        <v>0</v>
      </c>
    </row>
    <row r="18" spans="2:4" ht="15.75">
      <c r="B18" s="54" t="s">
        <v>1346</v>
      </c>
      <c r="C18" s="54" t="s">
        <v>1413</v>
      </c>
      <c r="D18" s="101">
        <v>0</v>
      </c>
    </row>
    <row r="19" spans="2:4" ht="15.75">
      <c r="B19" s="54" t="s">
        <v>1415</v>
      </c>
      <c r="C19" s="54" t="s">
        <v>1614</v>
      </c>
      <c r="D19" s="101">
        <v>977132.08</v>
      </c>
    </row>
    <row r="20" spans="2:4" ht="15.75">
      <c r="B20" s="54" t="s">
        <v>1417</v>
      </c>
      <c r="C20" s="54" t="s">
        <v>1418</v>
      </c>
      <c r="D20" s="101">
        <v>60838.05</v>
      </c>
    </row>
    <row r="21" spans="2:4" ht="15.75">
      <c r="B21" s="54" t="s">
        <v>1420</v>
      </c>
      <c r="C21" s="54" t="s">
        <v>52</v>
      </c>
      <c r="D21" s="52">
        <f>SUM(D22:D28)</f>
        <v>6951116.2299999995</v>
      </c>
    </row>
    <row r="22" spans="1:4" ht="15.75">
      <c r="A22" s="98"/>
      <c r="B22" s="54" t="s">
        <v>1422</v>
      </c>
      <c r="C22" s="99" t="s">
        <v>113</v>
      </c>
      <c r="D22" s="101">
        <v>2884092.09</v>
      </c>
    </row>
    <row r="23" spans="1:4" ht="15.75">
      <c r="A23" s="100"/>
      <c r="B23" s="54" t="s">
        <v>1424</v>
      </c>
      <c r="C23" s="99" t="s">
        <v>114</v>
      </c>
      <c r="D23" s="101">
        <v>2159679.82</v>
      </c>
    </row>
    <row r="24" spans="1:4" ht="15.75">
      <c r="A24" s="100"/>
      <c r="B24" s="54" t="s">
        <v>1426</v>
      </c>
      <c r="C24" s="99" t="s">
        <v>115</v>
      </c>
      <c r="D24" s="101">
        <v>0</v>
      </c>
    </row>
    <row r="25" spans="1:4" ht="15.75">
      <c r="A25" s="100"/>
      <c r="B25" s="54" t="s">
        <v>1428</v>
      </c>
      <c r="C25" s="99" t="s">
        <v>116</v>
      </c>
      <c r="D25" s="101">
        <v>95856.05</v>
      </c>
    </row>
    <row r="26" spans="1:4" ht="15.75">
      <c r="A26" s="100"/>
      <c r="B26" s="54" t="s">
        <v>1430</v>
      </c>
      <c r="C26" s="99" t="s">
        <v>117</v>
      </c>
      <c r="D26" s="101">
        <v>190291.05</v>
      </c>
    </row>
    <row r="27" spans="1:4" ht="15.75">
      <c r="A27" s="100"/>
      <c r="B27" s="54" t="s">
        <v>1432</v>
      </c>
      <c r="C27" s="99" t="s">
        <v>118</v>
      </c>
      <c r="D27" s="101">
        <v>0</v>
      </c>
    </row>
    <row r="28" spans="1:4" ht="15.75">
      <c r="A28" s="100"/>
      <c r="B28" s="54" t="s">
        <v>1434</v>
      </c>
      <c r="C28" s="99" t="s">
        <v>119</v>
      </c>
      <c r="D28" s="101">
        <v>1621197.22</v>
      </c>
    </row>
    <row r="29" spans="1:4" ht="15.75">
      <c r="A29" s="100"/>
      <c r="B29" s="54" t="s">
        <v>1436</v>
      </c>
      <c r="C29" s="54" t="s">
        <v>1437</v>
      </c>
      <c r="D29" s="101">
        <v>0</v>
      </c>
    </row>
    <row r="30" spans="2:4" ht="15.75">
      <c r="B30" s="54" t="s">
        <v>1439</v>
      </c>
      <c r="C30" s="54" t="s">
        <v>112</v>
      </c>
      <c r="D30" s="52">
        <f>SUM(D31:D33)</f>
        <v>20273508.39</v>
      </c>
    </row>
    <row r="31" spans="2:4" ht="15.75">
      <c r="B31" s="54" t="s">
        <v>1441</v>
      </c>
      <c r="C31" s="99" t="s">
        <v>120</v>
      </c>
      <c r="D31" s="101">
        <v>16803366.39</v>
      </c>
    </row>
    <row r="32" spans="2:4" ht="15.75">
      <c r="B32" s="54" t="s">
        <v>1443</v>
      </c>
      <c r="C32" s="99" t="s">
        <v>121</v>
      </c>
      <c r="D32" s="101">
        <v>2429554.33</v>
      </c>
    </row>
    <row r="33" spans="2:4" ht="15.75">
      <c r="B33" s="54" t="s">
        <v>1445</v>
      </c>
      <c r="C33" s="99" t="s">
        <v>119</v>
      </c>
      <c r="D33" s="101">
        <v>1040587.67</v>
      </c>
    </row>
    <row r="34" spans="2:4" ht="15.75">
      <c r="B34" s="54" t="s">
        <v>1447</v>
      </c>
      <c r="C34" s="54" t="s">
        <v>1448</v>
      </c>
      <c r="D34" s="101">
        <v>542474</v>
      </c>
    </row>
    <row r="35" spans="2:4" ht="15.75">
      <c r="B35" s="54" t="s">
        <v>1450</v>
      </c>
      <c r="C35" s="54" t="s">
        <v>1451</v>
      </c>
      <c r="D35" s="101">
        <v>0</v>
      </c>
    </row>
    <row r="36" spans="2:4" ht="15.75">
      <c r="B36" s="54" t="s">
        <v>1453</v>
      </c>
      <c r="C36" s="54" t="s">
        <v>1454</v>
      </c>
      <c r="D36" s="101">
        <v>3051572.87</v>
      </c>
    </row>
    <row r="37" spans="2:4" ht="15.75">
      <c r="B37" s="54" t="s">
        <v>1456</v>
      </c>
      <c r="C37" s="54" t="s">
        <v>1457</v>
      </c>
      <c r="D37" s="101">
        <v>0</v>
      </c>
    </row>
    <row r="38" spans="2:4" ht="15.75">
      <c r="B38" s="54" t="s">
        <v>1459</v>
      </c>
      <c r="C38" s="54" t="s">
        <v>1460</v>
      </c>
      <c r="D38" s="101">
        <v>1187328.04</v>
      </c>
    </row>
    <row r="39" spans="2:4" ht="15.75">
      <c r="B39" s="54" t="s">
        <v>1462</v>
      </c>
      <c r="C39" s="54" t="s">
        <v>1463</v>
      </c>
      <c r="D39" s="101">
        <v>0</v>
      </c>
    </row>
    <row r="40" spans="2:4" ht="15.75">
      <c r="B40" s="54" t="s">
        <v>1465</v>
      </c>
      <c r="C40" s="54" t="s">
        <v>1466</v>
      </c>
      <c r="D40" s="101">
        <v>0</v>
      </c>
    </row>
    <row r="41" spans="2:4" ht="15.75">
      <c r="B41" s="54" t="s">
        <v>1468</v>
      </c>
      <c r="C41" s="54" t="s">
        <v>1469</v>
      </c>
      <c r="D41" s="101">
        <v>45070</v>
      </c>
    </row>
    <row r="42" spans="2:4" ht="15.75">
      <c r="B42" s="54" t="s">
        <v>1471</v>
      </c>
      <c r="C42" s="54" t="s">
        <v>1472</v>
      </c>
      <c r="D42" s="101">
        <v>0</v>
      </c>
    </row>
    <row r="43" spans="2:4" ht="15.75">
      <c r="B43" s="54" t="s">
        <v>1474</v>
      </c>
      <c r="C43" s="54" t="s">
        <v>1475</v>
      </c>
      <c r="D43" s="101">
        <v>0</v>
      </c>
    </row>
    <row r="44" spans="2:4" ht="15.75">
      <c r="B44" s="54" t="s">
        <v>1477</v>
      </c>
      <c r="C44" s="54" t="s">
        <v>1478</v>
      </c>
      <c r="D44" s="101">
        <v>0</v>
      </c>
    </row>
    <row r="45" spans="2:4" ht="15.75">
      <c r="B45" s="54" t="s">
        <v>1480</v>
      </c>
      <c r="C45" s="54" t="s">
        <v>1481</v>
      </c>
      <c r="D45" s="101">
        <v>0</v>
      </c>
    </row>
    <row r="46" spans="2:4" ht="15.75">
      <c r="B46" s="54" t="s">
        <v>1483</v>
      </c>
      <c r="C46" s="54" t="s">
        <v>1484</v>
      </c>
      <c r="D46" s="101">
        <v>140595.96</v>
      </c>
    </row>
    <row r="47" spans="2:4" ht="15.75">
      <c r="B47" s="54" t="s">
        <v>1486</v>
      </c>
      <c r="C47" s="54" t="s">
        <v>1487</v>
      </c>
      <c r="D47" s="101">
        <v>14948.75</v>
      </c>
    </row>
    <row r="48" spans="2:4" ht="15.75">
      <c r="B48" s="54" t="s">
        <v>1489</v>
      </c>
      <c r="C48" s="54" t="s">
        <v>1490</v>
      </c>
      <c r="D48" s="101">
        <v>0</v>
      </c>
    </row>
    <row r="49" spans="2:4" ht="15.75">
      <c r="B49" s="54" t="s">
        <v>1492</v>
      </c>
      <c r="C49" s="54" t="s">
        <v>1493</v>
      </c>
      <c r="D49" s="101">
        <v>430216.45</v>
      </c>
    </row>
    <row r="50" spans="2:4" ht="15.75">
      <c r="B50" s="54" t="s">
        <v>1495</v>
      </c>
      <c r="C50" s="54" t="s">
        <v>1496</v>
      </c>
      <c r="D50" s="101">
        <v>0</v>
      </c>
    </row>
    <row r="51" spans="2:4" ht="15.75">
      <c r="B51" s="54"/>
      <c r="C51" s="67"/>
      <c r="D51" s="65"/>
    </row>
    <row r="52" spans="2:4" ht="15.75">
      <c r="B52" s="67"/>
      <c r="C52" s="65"/>
      <c r="D52" s="65"/>
    </row>
    <row r="53" spans="2:4" ht="15.75">
      <c r="B53" s="67"/>
      <c r="C53" s="65"/>
      <c r="D53" s="65"/>
    </row>
    <row r="54" spans="2:4" ht="15.75">
      <c r="B54" s="67"/>
      <c r="C54" s="65"/>
      <c r="D54" s="65"/>
    </row>
    <row r="55" spans="2:4" ht="15.75">
      <c r="B55" s="67"/>
      <c r="C55" s="65"/>
      <c r="D55" s="65"/>
    </row>
    <row r="56" spans="2:4" ht="15.75">
      <c r="B56" s="67"/>
      <c r="C56" s="65"/>
      <c r="D56" s="65"/>
    </row>
    <row r="57" spans="2:4" ht="15.75">
      <c r="B57" s="67"/>
      <c r="C57" s="65"/>
      <c r="D57" s="65"/>
    </row>
    <row r="58" spans="2:4" ht="15.75">
      <c r="B58" s="67"/>
      <c r="C58" s="65"/>
      <c r="D58" s="65"/>
    </row>
    <row r="59" spans="2:4" ht="15.75">
      <c r="B59" s="67"/>
      <c r="C59" s="65"/>
      <c r="D59" s="65"/>
    </row>
    <row r="60" spans="2:4" ht="15.75">
      <c r="B60" s="67"/>
      <c r="C60" s="65"/>
      <c r="D60" s="65"/>
    </row>
    <row r="61" spans="2:4" ht="15.75">
      <c r="B61" s="67"/>
      <c r="C61" s="65"/>
      <c r="D61" s="65"/>
    </row>
    <row r="62" spans="2:4" ht="15.75">
      <c r="B62" s="67"/>
      <c r="C62" s="65"/>
      <c r="D62" s="65"/>
    </row>
    <row r="63" spans="2:4" ht="15.75">
      <c r="B63" s="67"/>
      <c r="C63" s="65"/>
      <c r="D63" s="65"/>
    </row>
    <row r="64" spans="2:4" ht="15.75">
      <c r="B64" s="67"/>
      <c r="C64" s="65"/>
      <c r="D64" s="65"/>
    </row>
    <row r="65" spans="2:4" ht="15.75">
      <c r="B65" s="67"/>
      <c r="C65" s="65"/>
      <c r="D65" s="65"/>
    </row>
    <row r="66" spans="2:4" ht="15.75">
      <c r="B66" s="67"/>
      <c r="C66" s="65"/>
      <c r="D66" s="65"/>
    </row>
    <row r="67" spans="2:4" ht="15.75">
      <c r="B67" s="67"/>
      <c r="C67" s="65"/>
      <c r="D67" s="65"/>
    </row>
    <row r="68" spans="2:4" ht="15.75">
      <c r="B68" s="67"/>
      <c r="C68" s="65"/>
      <c r="D68" s="65"/>
    </row>
    <row r="69" spans="2:4" ht="15.75">
      <c r="B69" s="67"/>
      <c r="C69" s="65"/>
      <c r="D69" s="65"/>
    </row>
    <row r="70" spans="2:4" ht="15.75">
      <c r="B70" s="67"/>
      <c r="C70" s="65"/>
      <c r="D70" s="65"/>
    </row>
    <row r="71" spans="2:4" ht="15.75">
      <c r="B71" s="67"/>
      <c r="C71" s="65"/>
      <c r="D71" s="65"/>
    </row>
    <row r="72" spans="2:4" ht="15.75">
      <c r="B72" s="67"/>
      <c r="C72" s="65"/>
      <c r="D72" s="65"/>
    </row>
    <row r="73" spans="2:4" ht="15.75">
      <c r="B73" s="67"/>
      <c r="C73" s="65"/>
      <c r="D73" s="65"/>
    </row>
    <row r="74" spans="2:4" ht="15.75">
      <c r="B74" s="67"/>
      <c r="C74" s="65"/>
      <c r="D74" s="65"/>
    </row>
    <row r="75" spans="2:4" ht="15.75">
      <c r="B75" s="67"/>
      <c r="C75" s="65"/>
      <c r="D75" s="65"/>
    </row>
    <row r="76" spans="2:4" ht="15.75">
      <c r="B76" s="67"/>
      <c r="C76" s="65"/>
      <c r="D76" s="65"/>
    </row>
    <row r="77" spans="2:4" ht="15.75">
      <c r="B77" s="67"/>
      <c r="C77" s="65"/>
      <c r="D77" s="65"/>
    </row>
    <row r="78" spans="2:4" ht="15.75">
      <c r="B78" s="67"/>
      <c r="C78" s="65"/>
      <c r="D78" s="65"/>
    </row>
    <row r="79" spans="2:4" ht="15.75">
      <c r="B79" s="67"/>
      <c r="C79" s="65"/>
      <c r="D79" s="65"/>
    </row>
    <row r="80" spans="2:4" ht="15.75">
      <c r="B80" s="67"/>
      <c r="C80" s="65"/>
      <c r="D80" s="65"/>
    </row>
    <row r="81" spans="2:4" ht="15.75">
      <c r="B81" s="67"/>
      <c r="C81" s="65"/>
      <c r="D81" s="65"/>
    </row>
    <row r="82" spans="2:4" ht="15.75">
      <c r="B82" s="67"/>
      <c r="C82" s="65"/>
      <c r="D82" s="65"/>
    </row>
    <row r="83" spans="2:4" ht="15.75">
      <c r="B83" s="67"/>
      <c r="C83" s="65"/>
      <c r="D83" s="65"/>
    </row>
    <row r="84" spans="2:4" ht="15.75">
      <c r="B84" s="67"/>
      <c r="C84" s="65"/>
      <c r="D84" s="65"/>
    </row>
    <row r="85" spans="2:4" ht="15.75">
      <c r="B85" s="67"/>
      <c r="C85" s="65"/>
      <c r="D85" s="65"/>
    </row>
    <row r="86" spans="2:4" ht="15.75">
      <c r="B86" s="67"/>
      <c r="C86" s="65"/>
      <c r="D86" s="65"/>
    </row>
    <row r="87" spans="2:4" ht="15.75">
      <c r="B87" s="67"/>
      <c r="C87" s="65"/>
      <c r="D87" s="65"/>
    </row>
    <row r="88" spans="2:4" ht="15.75">
      <c r="B88" s="67"/>
      <c r="C88" s="65"/>
      <c r="D88" s="65"/>
    </row>
    <row r="89" spans="2:4" ht="15.75">
      <c r="B89" s="67"/>
      <c r="C89" s="65"/>
      <c r="D89" s="65"/>
    </row>
    <row r="90" spans="2:4" ht="15.75">
      <c r="B90" s="67"/>
      <c r="C90" s="65"/>
      <c r="D90" s="65"/>
    </row>
    <row r="91" spans="2:4" ht="15.75">
      <c r="B91" s="67"/>
      <c r="C91" s="65"/>
      <c r="D91" s="65"/>
    </row>
    <row r="92" spans="2:4" ht="15.75">
      <c r="B92" s="67"/>
      <c r="C92" s="65"/>
      <c r="D92" s="65"/>
    </row>
    <row r="93" spans="2:4" ht="15.75">
      <c r="B93" s="67"/>
      <c r="C93" s="65"/>
      <c r="D93" s="65"/>
    </row>
    <row r="94" spans="2:4" ht="15.75">
      <c r="B94" s="67"/>
      <c r="C94" s="65"/>
      <c r="D94" s="65"/>
    </row>
    <row r="95" spans="2:4" ht="15.75">
      <c r="B95" s="67"/>
      <c r="C95" s="65"/>
      <c r="D95" s="65"/>
    </row>
    <row r="96" spans="2:4" ht="15.75">
      <c r="B96" s="67"/>
      <c r="C96" s="65"/>
      <c r="D96" s="65"/>
    </row>
    <row r="97" spans="2:4" ht="15.75">
      <c r="B97" s="67"/>
      <c r="C97" s="65"/>
      <c r="D97" s="65"/>
    </row>
    <row r="98" spans="2:4" ht="15.75">
      <c r="B98" s="67"/>
      <c r="C98" s="65"/>
      <c r="D98" s="65"/>
    </row>
    <row r="99" spans="2:4" ht="15.75">
      <c r="B99" s="67"/>
      <c r="C99" s="65"/>
      <c r="D99" s="65"/>
    </row>
    <row r="100" spans="2:4" ht="15.75">
      <c r="B100" s="67"/>
      <c r="C100" s="65"/>
      <c r="D100" s="65"/>
    </row>
    <row r="101" spans="2:4" ht="15.75">
      <c r="B101" s="67"/>
      <c r="C101" s="65"/>
      <c r="D101" s="65"/>
    </row>
    <row r="102" spans="2:4" ht="15.75">
      <c r="B102" s="67"/>
      <c r="C102" s="65"/>
      <c r="D102" s="65"/>
    </row>
    <row r="103" spans="2:4" ht="15.75">
      <c r="B103" s="67"/>
      <c r="C103" s="65"/>
      <c r="D103" s="65"/>
    </row>
    <row r="104" spans="2:4" ht="15.75">
      <c r="B104" s="67"/>
      <c r="C104" s="65"/>
      <c r="D104" s="65"/>
    </row>
    <row r="105" spans="2:4" ht="15.75">
      <c r="B105" s="67"/>
      <c r="C105" s="65"/>
      <c r="D105" s="65"/>
    </row>
    <row r="106" spans="2:4" ht="15.75">
      <c r="B106" s="67"/>
      <c r="C106" s="65"/>
      <c r="D106" s="65"/>
    </row>
    <row r="107" spans="2:4" ht="15.75">
      <c r="B107" s="67"/>
      <c r="C107" s="65"/>
      <c r="D107" s="65"/>
    </row>
    <row r="108" spans="2:4" ht="15.75">
      <c r="B108" s="67"/>
      <c r="C108" s="65"/>
      <c r="D108" s="65"/>
    </row>
    <row r="109" spans="2:4" ht="15.75">
      <c r="B109" s="67"/>
      <c r="C109" s="65"/>
      <c r="D109" s="65"/>
    </row>
    <row r="110" spans="2:4" ht="15.75">
      <c r="B110" s="67"/>
      <c r="C110" s="65"/>
      <c r="D110" s="65"/>
    </row>
    <row r="111" spans="2:4" ht="15.75">
      <c r="B111" s="67"/>
      <c r="C111" s="65"/>
      <c r="D111" s="65"/>
    </row>
    <row r="112" spans="2:4" ht="15.75">
      <c r="B112" s="67"/>
      <c r="C112" s="65"/>
      <c r="D112" s="65"/>
    </row>
    <row r="113" spans="2:4" ht="15.75">
      <c r="B113" s="67"/>
      <c r="C113" s="65"/>
      <c r="D113" s="65"/>
    </row>
    <row r="114" spans="2:4" ht="15.75">
      <c r="B114" s="67"/>
      <c r="C114" s="65"/>
      <c r="D114" s="65"/>
    </row>
    <row r="115" spans="2:4" ht="15.75">
      <c r="B115" s="67"/>
      <c r="C115" s="65"/>
      <c r="D115" s="65"/>
    </row>
    <row r="116" spans="2:4" ht="15.75">
      <c r="B116" s="67"/>
      <c r="C116" s="65"/>
      <c r="D116" s="65"/>
    </row>
    <row r="117" spans="2:4" ht="15.75">
      <c r="B117" s="67"/>
      <c r="C117" s="65"/>
      <c r="D117" s="65"/>
    </row>
    <row r="118" spans="2:4" ht="15.75">
      <c r="B118" s="67"/>
      <c r="C118" s="65"/>
      <c r="D118" s="65"/>
    </row>
    <row r="119" spans="2:4" ht="15.75">
      <c r="B119" s="67"/>
      <c r="C119" s="65"/>
      <c r="D119" s="65"/>
    </row>
    <row r="120" spans="2:4" ht="15.75">
      <c r="B120" s="67"/>
      <c r="C120" s="65"/>
      <c r="D120" s="65"/>
    </row>
    <row r="121" spans="2:4" ht="15.75">
      <c r="B121" s="67"/>
      <c r="C121" s="65"/>
      <c r="D121" s="65"/>
    </row>
    <row r="122" spans="2:4" ht="15.75">
      <c r="B122" s="67"/>
      <c r="C122" s="65"/>
      <c r="D122" s="65"/>
    </row>
    <row r="123" spans="2:4" ht="15.75">
      <c r="B123" s="67"/>
      <c r="C123" s="65"/>
      <c r="D123" s="65"/>
    </row>
    <row r="124" spans="2:4" ht="15.75">
      <c r="B124" s="67"/>
      <c r="C124" s="65"/>
      <c r="D124" s="65"/>
    </row>
    <row r="125" spans="2:4" ht="15.75">
      <c r="B125" s="67"/>
      <c r="C125" s="65"/>
      <c r="D125" s="65"/>
    </row>
    <row r="126" spans="2:4" ht="15.75">
      <c r="B126" s="67"/>
      <c r="C126" s="65"/>
      <c r="D126" s="65"/>
    </row>
    <row r="127" spans="2:4" ht="15.75">
      <c r="B127" s="67"/>
      <c r="C127" s="65"/>
      <c r="D127" s="65"/>
    </row>
    <row r="128" spans="2:4" ht="15.75">
      <c r="B128" s="67"/>
      <c r="C128" s="65"/>
      <c r="D128" s="65"/>
    </row>
    <row r="129" spans="2:4" ht="15.75">
      <c r="B129" s="67"/>
      <c r="C129" s="65"/>
      <c r="D129" s="65"/>
    </row>
    <row r="130" spans="2:4" ht="15.75">
      <c r="B130" s="67"/>
      <c r="C130" s="65"/>
      <c r="D130" s="65"/>
    </row>
    <row r="131" spans="2:4" ht="15.75">
      <c r="B131" s="67"/>
      <c r="C131" s="65"/>
      <c r="D131" s="65"/>
    </row>
    <row r="132" spans="2:4" ht="15.75">
      <c r="B132" s="67"/>
      <c r="C132" s="65"/>
      <c r="D132" s="65"/>
    </row>
    <row r="133" spans="2:4" ht="15.75">
      <c r="B133" s="67"/>
      <c r="C133" s="65"/>
      <c r="D133" s="65"/>
    </row>
    <row r="134" spans="2:4" ht="15.75">
      <c r="B134" s="67"/>
      <c r="C134" s="65"/>
      <c r="D134" s="65"/>
    </row>
    <row r="135" spans="2:4" ht="15.75">
      <c r="B135" s="67"/>
      <c r="C135" s="65"/>
      <c r="D135" s="65"/>
    </row>
    <row r="136" spans="2:4" ht="15.75">
      <c r="B136" s="67"/>
      <c r="C136" s="65"/>
      <c r="D136" s="65"/>
    </row>
    <row r="137" spans="2:4" ht="15.75">
      <c r="B137" s="67"/>
      <c r="C137" s="65"/>
      <c r="D137" s="65"/>
    </row>
    <row r="138" spans="2:4" ht="15.75">
      <c r="B138" s="67"/>
      <c r="C138" s="65"/>
      <c r="D138" s="65"/>
    </row>
    <row r="139" spans="2:4" ht="15.75">
      <c r="B139" s="67"/>
      <c r="C139" s="65"/>
      <c r="D139" s="65"/>
    </row>
    <row r="140" spans="2:4" ht="15.75">
      <c r="B140" s="67"/>
      <c r="C140" s="65"/>
      <c r="D140" s="65"/>
    </row>
    <row r="141" spans="2:4" ht="15.75">
      <c r="B141" s="67"/>
      <c r="C141" s="65"/>
      <c r="D141" s="65"/>
    </row>
    <row r="142" spans="2:4" ht="15.75">
      <c r="B142" s="67"/>
      <c r="C142" s="65"/>
      <c r="D142" s="65"/>
    </row>
    <row r="143" spans="2:4" ht="15.75">
      <c r="B143" s="67"/>
      <c r="C143" s="65"/>
      <c r="D143" s="65"/>
    </row>
    <row r="144" spans="2:4" ht="15.75">
      <c r="B144" s="67"/>
      <c r="C144" s="65"/>
      <c r="D144" s="65"/>
    </row>
    <row r="145" spans="2:4" ht="15.75">
      <c r="B145" s="67"/>
      <c r="C145" s="65"/>
      <c r="D145" s="65"/>
    </row>
    <row r="146" spans="2:4" ht="15.75">
      <c r="B146" s="67"/>
      <c r="C146" s="65"/>
      <c r="D146" s="65"/>
    </row>
    <row r="147" spans="2:4" ht="15.75">
      <c r="B147" s="67"/>
      <c r="C147" s="65"/>
      <c r="D147" s="65"/>
    </row>
    <row r="148" spans="2:4" ht="15.75">
      <c r="B148" s="67"/>
      <c r="C148" s="65"/>
      <c r="D148" s="65"/>
    </row>
    <row r="149" spans="2:4" ht="15.75">
      <c r="B149" s="67"/>
      <c r="C149" s="65"/>
      <c r="D149" s="65"/>
    </row>
    <row r="150" spans="2:4" ht="15.75">
      <c r="B150" s="67"/>
      <c r="C150" s="65"/>
      <c r="D150" s="65"/>
    </row>
    <row r="151" spans="2:4" ht="15.75">
      <c r="B151" s="67"/>
      <c r="C151" s="65"/>
      <c r="D151" s="65"/>
    </row>
    <row r="152" spans="2:4" ht="15.75">
      <c r="B152" s="67"/>
      <c r="C152" s="65"/>
      <c r="D152" s="65"/>
    </row>
    <row r="153" spans="2:4" ht="15.75">
      <c r="B153" s="67"/>
      <c r="C153" s="65"/>
      <c r="D153" s="65"/>
    </row>
    <row r="154" spans="2:4" ht="15.75">
      <c r="B154" s="67"/>
      <c r="C154" s="65"/>
      <c r="D154" s="65"/>
    </row>
    <row r="155" spans="2:4" ht="15.75">
      <c r="B155" s="67"/>
      <c r="C155" s="65"/>
      <c r="D155" s="65"/>
    </row>
    <row r="156" spans="2:4" ht="15.75">
      <c r="B156" s="67"/>
      <c r="C156" s="65"/>
      <c r="D156" s="65"/>
    </row>
    <row r="157" spans="2:4" ht="15.75">
      <c r="B157" s="67"/>
      <c r="C157" s="65"/>
      <c r="D157" s="65"/>
    </row>
    <row r="158" spans="2:4" ht="15.75">
      <c r="B158" s="67"/>
      <c r="C158" s="65"/>
      <c r="D158" s="65"/>
    </row>
    <row r="159" spans="2:4" ht="15.75">
      <c r="B159" s="67"/>
      <c r="C159" s="65"/>
      <c r="D159" s="65"/>
    </row>
    <row r="160" spans="2:4" ht="15.75">
      <c r="B160" s="67"/>
      <c r="C160" s="65"/>
      <c r="D160" s="65"/>
    </row>
    <row r="161" spans="2:4" ht="15.75">
      <c r="B161" s="67"/>
      <c r="C161" s="65"/>
      <c r="D161" s="65"/>
    </row>
    <row r="162" spans="2:4" ht="15.75">
      <c r="B162" s="67"/>
      <c r="C162" s="65"/>
      <c r="D162" s="65"/>
    </row>
    <row r="163" spans="2:4" ht="15.75">
      <c r="B163" s="67"/>
      <c r="C163" s="65"/>
      <c r="D163" s="65"/>
    </row>
    <row r="164" spans="2:4" ht="15.75">
      <c r="B164" s="67"/>
      <c r="C164" s="65"/>
      <c r="D164" s="65"/>
    </row>
    <row r="165" spans="2:4" ht="15.75">
      <c r="B165" s="67"/>
      <c r="C165" s="65"/>
      <c r="D165" s="65"/>
    </row>
    <row r="166" spans="2:4" ht="15.75">
      <c r="B166" s="67"/>
      <c r="C166" s="65"/>
      <c r="D166" s="65"/>
    </row>
    <row r="167" spans="2:4" ht="15.75">
      <c r="B167" s="67"/>
      <c r="C167" s="65"/>
      <c r="D167" s="65"/>
    </row>
    <row r="168" spans="2:4" ht="15.75">
      <c r="B168" s="67"/>
      <c r="C168" s="65"/>
      <c r="D168" s="65"/>
    </row>
    <row r="169" spans="2:4" ht="15.75">
      <c r="B169" s="67"/>
      <c r="C169" s="65"/>
      <c r="D169" s="65"/>
    </row>
    <row r="170" spans="2:4" ht="15.75">
      <c r="B170" s="67"/>
      <c r="C170" s="65"/>
      <c r="D170" s="65"/>
    </row>
    <row r="171" spans="2:4" ht="15.75">
      <c r="B171" s="67"/>
      <c r="C171" s="65"/>
      <c r="D171" s="65"/>
    </row>
    <row r="172" spans="2:4" ht="15.75">
      <c r="B172" s="67"/>
      <c r="C172" s="65"/>
      <c r="D172" s="65"/>
    </row>
    <row r="173" spans="2:4" ht="15.75">
      <c r="B173" s="67"/>
      <c r="C173" s="65"/>
      <c r="D173" s="65"/>
    </row>
    <row r="174" spans="2:4" ht="15.75">
      <c r="B174" s="67"/>
      <c r="C174" s="65"/>
      <c r="D174" s="65"/>
    </row>
    <row r="175" spans="2:4" ht="15.75">
      <c r="B175" s="67"/>
      <c r="C175" s="65"/>
      <c r="D175" s="65"/>
    </row>
  </sheetData>
  <sheetProtection password="C61A" sheet="1" selectLockedCells="1"/>
  <mergeCells count="3">
    <mergeCell ref="B7:D7"/>
    <mergeCell ref="B2:D2"/>
    <mergeCell ref="B3:D3"/>
  </mergeCells>
  <conditionalFormatting sqref="D12:D50">
    <cfRule type="cellIs" priority="5" dxfId="144" operator="equal" stopIfTrue="1">
      <formula>""</formula>
    </cfRule>
  </conditionalFormatting>
  <conditionalFormatting sqref="A22:A29">
    <cfRule type="expression" priority="6" dxfId="143" stopIfTrue="1">
      <formula>OR(#REF!&gt;0,#REF!&lt;0)</formula>
    </cfRule>
  </conditionalFormatting>
  <conditionalFormatting sqref="D12">
    <cfRule type="expression" priority="7" dxfId="140" stopIfTrue="1">
      <formula>#REF!&lt;&gt;$G12</formula>
    </cfRule>
  </conditionalFormatting>
  <conditionalFormatting sqref="D10:D11">
    <cfRule type="expression" priority="11" dxfId="140" stopIfTrue="1">
      <formula>#REF!&lt;&gt;$F10</formula>
    </cfRule>
  </conditionalFormatting>
  <dataValidations count="1">
    <dataValidation type="decimal" operator="lessThan" allowBlank="1" showInputMessage="1" showErrorMessage="1" sqref="D12:D5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9.xml><?xml version="1.0" encoding="utf-8"?>
<worksheet xmlns="http://schemas.openxmlformats.org/spreadsheetml/2006/main" xmlns:r="http://schemas.openxmlformats.org/officeDocument/2006/relationships">
  <sheetPr codeName="Plan19">
    <tabColor theme="4" tint="-0.4999699890613556"/>
  </sheetPr>
  <dimension ref="A1:J103"/>
  <sheetViews>
    <sheetView showGridLines="0" zoomScalePageLayoutView="0" workbookViewId="0" topLeftCell="A1">
      <pane ySplit="8" topLeftCell="A51" activePane="bottomLeft" state="frozen"/>
      <selection pane="topLeft" activeCell="E10" sqref="E10"/>
      <selection pane="bottomLeft" activeCell="D58" sqref="D58"/>
    </sheetView>
  </sheetViews>
  <sheetFormatPr defaultColWidth="0" defaultRowHeight="12.75"/>
  <cols>
    <col min="1" max="1" width="34.5" style="49" customWidth="1"/>
    <col min="2" max="2" width="27.16015625" style="54" customWidth="1"/>
    <col min="3" max="3" width="107.1601562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2016 - PRESTAÇÃO DE CONTAS DO PREFEITO MUNICIPAL</v>
      </c>
      <c r="C2" s="217"/>
      <c r="D2" s="217"/>
      <c r="E2" s="9"/>
      <c r="F2" s="9"/>
    </row>
    <row r="3" spans="2:6" s="10" customFormat="1" ht="18.75">
      <c r="B3" s="232" t="str">
        <f>IF(SUM!$G$3="","",IF(SUM!$G$3="RECIFE","CIDADE DO RECIFE","MUNICÍPIO DE "&amp;UPPER(SUM!G3)))</f>
        <v>MUNICÍPIO DE XEXÉU</v>
      </c>
      <c r="C3" s="232"/>
      <c r="D3" s="232"/>
      <c r="E3" s="32"/>
      <c r="F3" s="32"/>
    </row>
    <row r="4" spans="1:6" s="10" customFormat="1" ht="18.75">
      <c r="A4" s="150"/>
      <c r="B4" s="150"/>
      <c r="C4" s="150"/>
      <c r="D4" s="150"/>
      <c r="E4" s="32"/>
      <c r="F4" s="32"/>
    </row>
    <row r="5" spans="1:6" s="10" customFormat="1" ht="24.75" customHeight="1">
      <c r="A5" s="150"/>
      <c r="B5" s="150"/>
      <c r="C5" s="150"/>
      <c r="D5" s="150"/>
      <c r="E5" s="32"/>
      <c r="F5" s="32"/>
    </row>
    <row r="6" spans="1:8" s="9" customFormat="1" ht="15.75">
      <c r="A6" s="8"/>
      <c r="B6" s="234" t="str">
        <f>UPPER(MENU!B16)</f>
        <v>06 DEMONSTRATIVO DA DESPESA TOTAL COM PESSOAL</v>
      </c>
      <c r="C6" s="234"/>
      <c r="D6" s="234"/>
      <c r="G6" s="7"/>
      <c r="H6" s="8"/>
    </row>
    <row r="7" spans="1:8" s="9" customFormat="1" ht="28.5" customHeight="1">
      <c r="A7" s="8"/>
      <c r="B7" s="235" t="s">
        <v>1867</v>
      </c>
      <c r="C7" s="235"/>
      <c r="D7" s="235"/>
      <c r="G7" s="7"/>
      <c r="H7" s="8"/>
    </row>
    <row r="8" spans="1:8" s="9" customFormat="1" ht="15.75">
      <c r="A8" s="48"/>
      <c r="B8" s="39" t="s">
        <v>1555</v>
      </c>
      <c r="C8" s="39" t="s">
        <v>133</v>
      </c>
      <c r="D8" s="156" t="s">
        <v>398</v>
      </c>
      <c r="G8" s="7"/>
      <c r="H8" s="8"/>
    </row>
    <row r="9" spans="2:4" ht="15.75">
      <c r="B9" s="50"/>
      <c r="C9" s="51"/>
      <c r="D9" s="52"/>
    </row>
    <row r="10" spans="2:4" ht="15.75">
      <c r="B10" s="55" t="s">
        <v>934</v>
      </c>
      <c r="C10" s="56" t="s">
        <v>935</v>
      </c>
      <c r="D10" s="57">
        <f>SUM(D11,D31,D49)</f>
        <v>19357303.09</v>
      </c>
    </row>
    <row r="11" spans="2:5" ht="15.75">
      <c r="B11" s="55" t="s">
        <v>2090</v>
      </c>
      <c r="C11" s="58" t="s">
        <v>938</v>
      </c>
      <c r="D11" s="57">
        <f>SUM(D12:D20)</f>
        <v>19296465.04</v>
      </c>
      <c r="E11" s="53">
        <f>IF(D11="",1,0)</f>
        <v>0</v>
      </c>
    </row>
    <row r="12" spans="2:5" ht="15.75">
      <c r="B12" s="59" t="s">
        <v>2092</v>
      </c>
      <c r="C12" s="60" t="s">
        <v>394</v>
      </c>
      <c r="D12" s="40">
        <v>3814699.14</v>
      </c>
      <c r="E12" s="53">
        <f aca="true" t="shared" si="0" ref="E12:E29">IF(D12="",1,0)</f>
        <v>0</v>
      </c>
    </row>
    <row r="13" spans="2:5" ht="15.75">
      <c r="B13" s="59" t="s">
        <v>2093</v>
      </c>
      <c r="C13" s="60" t="s">
        <v>395</v>
      </c>
      <c r="D13" s="40">
        <v>0</v>
      </c>
      <c r="E13" s="53">
        <f t="shared" si="0"/>
        <v>0</v>
      </c>
    </row>
    <row r="14" spans="2:5" ht="15.75">
      <c r="B14" s="59" t="s">
        <v>2094</v>
      </c>
      <c r="C14" s="60" t="s">
        <v>945</v>
      </c>
      <c r="D14" s="40">
        <v>12254078.56</v>
      </c>
      <c r="E14" s="53">
        <f t="shared" si="0"/>
        <v>0</v>
      </c>
    </row>
    <row r="15" spans="2:5" ht="15.75">
      <c r="B15" s="59" t="s">
        <v>2095</v>
      </c>
      <c r="C15" s="60" t="s">
        <v>948</v>
      </c>
      <c r="D15" s="40">
        <v>2655180.32</v>
      </c>
      <c r="E15" s="53">
        <f t="shared" si="0"/>
        <v>0</v>
      </c>
    </row>
    <row r="16" spans="2:5" ht="15.75">
      <c r="B16" s="59" t="s">
        <v>2096</v>
      </c>
      <c r="C16" s="60" t="s">
        <v>951</v>
      </c>
      <c r="D16" s="40">
        <v>0</v>
      </c>
      <c r="E16" s="53">
        <f t="shared" si="0"/>
        <v>0</v>
      </c>
    </row>
    <row r="17" spans="2:5" ht="15.75">
      <c r="B17" s="59" t="s">
        <v>2097</v>
      </c>
      <c r="C17" s="60" t="s">
        <v>397</v>
      </c>
      <c r="D17" s="40">
        <v>47893.48</v>
      </c>
      <c r="E17" s="53">
        <f t="shared" si="0"/>
        <v>0</v>
      </c>
    </row>
    <row r="18" spans="2:5" ht="15.75">
      <c r="B18" s="59" t="s">
        <v>2098</v>
      </c>
      <c r="C18" s="60" t="s">
        <v>396</v>
      </c>
      <c r="D18" s="40">
        <v>0</v>
      </c>
      <c r="E18" s="53">
        <f t="shared" si="0"/>
        <v>0</v>
      </c>
    </row>
    <row r="19" spans="2:5" ht="15.75">
      <c r="B19" s="59" t="s">
        <v>2099</v>
      </c>
      <c r="C19" s="60" t="s">
        <v>958</v>
      </c>
      <c r="D19" s="40">
        <v>524613.54</v>
      </c>
      <c r="E19" s="53">
        <f t="shared" si="0"/>
        <v>0</v>
      </c>
    </row>
    <row r="20" spans="2:10" ht="15.75">
      <c r="B20" s="59" t="s">
        <v>2100</v>
      </c>
      <c r="C20" s="60" t="s">
        <v>961</v>
      </c>
      <c r="D20" s="61">
        <f>SUM(D21:D30)</f>
        <v>0</v>
      </c>
      <c r="E20" s="53">
        <f t="shared" si="0"/>
        <v>0</v>
      </c>
      <c r="F20" s="62">
        <f>IF(AND(AND(D20&lt;&gt;"",D20&lt;&gt;0),C20=""),1,0)</f>
        <v>0</v>
      </c>
      <c r="J20" s="21"/>
    </row>
    <row r="21" spans="2:10" ht="15.75">
      <c r="B21" s="59" t="s">
        <v>2101</v>
      </c>
      <c r="C21" s="68"/>
      <c r="D21" s="40"/>
      <c r="E21" s="53">
        <f t="shared" si="0"/>
        <v>1</v>
      </c>
      <c r="F21" s="62">
        <f aca="true" t="shared" si="1" ref="F21:F29">IF(AND(AND(D21&lt;&gt;"",D21&lt;&gt;0),C21=""),1,0)</f>
        <v>0</v>
      </c>
      <c r="J21" s="21"/>
    </row>
    <row r="22" spans="2:10" ht="15.75">
      <c r="B22" s="59" t="s">
        <v>2102</v>
      </c>
      <c r="C22" s="68"/>
      <c r="D22" s="40"/>
      <c r="E22" s="53">
        <f t="shared" si="0"/>
        <v>1</v>
      </c>
      <c r="F22" s="62">
        <f t="shared" si="1"/>
        <v>0</v>
      </c>
      <c r="J22" s="21"/>
    </row>
    <row r="23" spans="2:10" ht="15.75">
      <c r="B23" s="59" t="s">
        <v>2103</v>
      </c>
      <c r="C23" s="68"/>
      <c r="D23" s="40"/>
      <c r="E23" s="53">
        <f t="shared" si="0"/>
        <v>1</v>
      </c>
      <c r="F23" s="62">
        <f t="shared" si="1"/>
        <v>0</v>
      </c>
      <c r="J23" s="21"/>
    </row>
    <row r="24" spans="2:10" ht="15.75">
      <c r="B24" s="59" t="s">
        <v>2104</v>
      </c>
      <c r="C24" s="68"/>
      <c r="D24" s="40"/>
      <c r="E24" s="53">
        <f t="shared" si="0"/>
        <v>1</v>
      </c>
      <c r="F24" s="62">
        <f t="shared" si="1"/>
        <v>0</v>
      </c>
      <c r="J24" s="21"/>
    </row>
    <row r="25" spans="2:10" ht="15.75">
      <c r="B25" s="59" t="s">
        <v>2105</v>
      </c>
      <c r="C25" s="68"/>
      <c r="D25" s="40"/>
      <c r="E25" s="53">
        <f t="shared" si="0"/>
        <v>1</v>
      </c>
      <c r="F25" s="62">
        <f t="shared" si="1"/>
        <v>0</v>
      </c>
      <c r="J25" s="21"/>
    </row>
    <row r="26" spans="2:10" ht="15.75">
      <c r="B26" s="59" t="s">
        <v>2106</v>
      </c>
      <c r="C26" s="68"/>
      <c r="D26" s="40"/>
      <c r="E26" s="53">
        <f t="shared" si="0"/>
        <v>1</v>
      </c>
      <c r="F26" s="62">
        <f t="shared" si="1"/>
        <v>0</v>
      </c>
      <c r="J26" s="21"/>
    </row>
    <row r="27" spans="2:10" ht="15.75">
      <c r="B27" s="59" t="s">
        <v>2107</v>
      </c>
      <c r="C27" s="68"/>
      <c r="D27" s="40"/>
      <c r="E27" s="53">
        <f t="shared" si="0"/>
        <v>1</v>
      </c>
      <c r="F27" s="62">
        <f t="shared" si="1"/>
        <v>0</v>
      </c>
      <c r="J27" s="21"/>
    </row>
    <row r="28" spans="2:10" ht="15.75">
      <c r="B28" s="59" t="s">
        <v>2108</v>
      </c>
      <c r="C28" s="68"/>
      <c r="D28" s="40"/>
      <c r="E28" s="53">
        <f t="shared" si="0"/>
        <v>1</v>
      </c>
      <c r="F28" s="62">
        <f t="shared" si="1"/>
        <v>0</v>
      </c>
      <c r="J28" s="21"/>
    </row>
    <row r="29" spans="2:10" ht="15.75">
      <c r="B29" s="59" t="s">
        <v>2109</v>
      </c>
      <c r="C29" s="68"/>
      <c r="D29" s="40"/>
      <c r="E29" s="53">
        <f t="shared" si="0"/>
        <v>1</v>
      </c>
      <c r="F29" s="62">
        <f t="shared" si="1"/>
        <v>0</v>
      </c>
      <c r="J29" s="21"/>
    </row>
    <row r="30" spans="2:4" ht="15.75">
      <c r="B30" s="59" t="s">
        <v>2110</v>
      </c>
      <c r="C30" s="68"/>
      <c r="D30" s="40"/>
    </row>
    <row r="31" spans="2:4" ht="15.75">
      <c r="B31" s="55" t="s">
        <v>2091</v>
      </c>
      <c r="C31" s="58" t="s">
        <v>984</v>
      </c>
      <c r="D31" s="57">
        <f>SUM(D32:D38)</f>
        <v>60838.05</v>
      </c>
    </row>
    <row r="32" spans="2:4" ht="15.75">
      <c r="B32" s="59" t="s">
        <v>2111</v>
      </c>
      <c r="C32" s="60" t="s">
        <v>987</v>
      </c>
      <c r="D32" s="40">
        <v>60838.05</v>
      </c>
    </row>
    <row r="33" spans="2:5" ht="15.75">
      <c r="B33" s="59" t="s">
        <v>2112</v>
      </c>
      <c r="C33" s="60" t="s">
        <v>58</v>
      </c>
      <c r="D33" s="40">
        <v>0</v>
      </c>
      <c r="E33" s="53">
        <f aca="true" t="shared" si="2" ref="E33:E39">IF(D33="",1,0)</f>
        <v>0</v>
      </c>
    </row>
    <row r="34" spans="2:5" ht="15.75">
      <c r="B34" s="59" t="s">
        <v>2113</v>
      </c>
      <c r="C34" s="60" t="s">
        <v>467</v>
      </c>
      <c r="D34" s="40">
        <v>0</v>
      </c>
      <c r="E34" s="53">
        <f t="shared" si="2"/>
        <v>0</v>
      </c>
    </row>
    <row r="35" spans="2:5" ht="15.75">
      <c r="B35" s="59" t="s">
        <v>2114</v>
      </c>
      <c r="C35" s="60" t="s">
        <v>395</v>
      </c>
      <c r="D35" s="40">
        <v>0</v>
      </c>
      <c r="E35" s="53">
        <f t="shared" si="2"/>
        <v>0</v>
      </c>
    </row>
    <row r="36" spans="2:5" ht="15.75">
      <c r="B36" s="59" t="s">
        <v>2115</v>
      </c>
      <c r="C36" s="60" t="s">
        <v>996</v>
      </c>
      <c r="D36" s="40">
        <v>0</v>
      </c>
      <c r="E36" s="53">
        <f t="shared" si="2"/>
        <v>0</v>
      </c>
    </row>
    <row r="37" spans="2:5" ht="15.75">
      <c r="B37" s="59" t="s">
        <v>2116</v>
      </c>
      <c r="C37" s="60" t="s">
        <v>999</v>
      </c>
      <c r="D37" s="40">
        <v>0</v>
      </c>
      <c r="E37" s="53">
        <f t="shared" si="2"/>
        <v>0</v>
      </c>
    </row>
    <row r="38" spans="2:5" ht="15.75">
      <c r="B38" s="59" t="s">
        <v>2117</v>
      </c>
      <c r="C38" s="60" t="s">
        <v>1002</v>
      </c>
      <c r="D38" s="61">
        <f>SUM(D39:D48)</f>
        <v>0</v>
      </c>
      <c r="E38" s="53">
        <f t="shared" si="2"/>
        <v>0</v>
      </c>
    </row>
    <row r="39" spans="2:5" ht="15.75">
      <c r="B39" s="59" t="s">
        <v>2118</v>
      </c>
      <c r="C39" s="68"/>
      <c r="D39" s="40"/>
      <c r="E39" s="53">
        <f t="shared" si="2"/>
        <v>1</v>
      </c>
    </row>
    <row r="40" spans="2:10" ht="15.75">
      <c r="B40" s="59" t="s">
        <v>2119</v>
      </c>
      <c r="C40" s="68"/>
      <c r="D40" s="40"/>
      <c r="E40" s="53">
        <f aca="true" t="shared" si="3" ref="E40:E49">IF(D40="",1,0)</f>
        <v>1</v>
      </c>
      <c r="F40" s="62">
        <f>IF(AND(AND(D40&lt;&gt;"",D40&lt;&gt;0),C40=""),1,0)</f>
        <v>0</v>
      </c>
      <c r="J40" s="21"/>
    </row>
    <row r="41" spans="2:10" ht="15.75">
      <c r="B41" s="59" t="s">
        <v>2120</v>
      </c>
      <c r="C41" s="68"/>
      <c r="D41" s="40"/>
      <c r="E41" s="53">
        <f t="shared" si="3"/>
        <v>1</v>
      </c>
      <c r="F41" s="62">
        <f aca="true" t="shared" si="4" ref="F41:F49">IF(AND(AND(D41&lt;&gt;"",D41&lt;&gt;0),C41=""),1,0)</f>
        <v>0</v>
      </c>
      <c r="J41" s="21"/>
    </row>
    <row r="42" spans="2:10" ht="15.75">
      <c r="B42" s="59" t="s">
        <v>2121</v>
      </c>
      <c r="C42" s="68"/>
      <c r="D42" s="40"/>
      <c r="E42" s="53">
        <f t="shared" si="3"/>
        <v>1</v>
      </c>
      <c r="F42" s="62">
        <f t="shared" si="4"/>
        <v>0</v>
      </c>
      <c r="J42" s="21"/>
    </row>
    <row r="43" spans="2:10" ht="15.75">
      <c r="B43" s="59" t="s">
        <v>2122</v>
      </c>
      <c r="C43" s="68"/>
      <c r="D43" s="40"/>
      <c r="E43" s="53">
        <f t="shared" si="3"/>
        <v>1</v>
      </c>
      <c r="F43" s="62">
        <f t="shared" si="4"/>
        <v>0</v>
      </c>
      <c r="J43" s="21"/>
    </row>
    <row r="44" spans="2:10" ht="15.75">
      <c r="B44" s="59" t="s">
        <v>2123</v>
      </c>
      <c r="C44" s="68"/>
      <c r="D44" s="40"/>
      <c r="E44" s="53">
        <f t="shared" si="3"/>
        <v>1</v>
      </c>
      <c r="F44" s="62">
        <f t="shared" si="4"/>
        <v>0</v>
      </c>
      <c r="J44" s="21"/>
    </row>
    <row r="45" spans="2:10" ht="15.75">
      <c r="B45" s="59" t="s">
        <v>2124</v>
      </c>
      <c r="C45" s="68"/>
      <c r="D45" s="40"/>
      <c r="E45" s="53">
        <f t="shared" si="3"/>
        <v>1</v>
      </c>
      <c r="F45" s="62">
        <f t="shared" si="4"/>
        <v>0</v>
      </c>
      <c r="J45" s="21"/>
    </row>
    <row r="46" spans="2:10" ht="15.75">
      <c r="B46" s="59" t="s">
        <v>2125</v>
      </c>
      <c r="C46" s="68"/>
      <c r="D46" s="40"/>
      <c r="E46" s="53">
        <f t="shared" si="3"/>
        <v>1</v>
      </c>
      <c r="F46" s="62">
        <f t="shared" si="4"/>
        <v>0</v>
      </c>
      <c r="J46" s="21"/>
    </row>
    <row r="47" spans="2:10" ht="15.75">
      <c r="B47" s="59" t="s">
        <v>2126</v>
      </c>
      <c r="C47" s="68"/>
      <c r="D47" s="40"/>
      <c r="E47" s="53">
        <f t="shared" si="3"/>
        <v>1</v>
      </c>
      <c r="F47" s="62">
        <f t="shared" si="4"/>
        <v>0</v>
      </c>
      <c r="J47" s="21"/>
    </row>
    <row r="48" spans="2:10" ht="15.75">
      <c r="B48" s="59" t="s">
        <v>2127</v>
      </c>
      <c r="C48" s="68"/>
      <c r="D48" s="40"/>
      <c r="E48" s="53">
        <f t="shared" si="3"/>
        <v>1</v>
      </c>
      <c r="F48" s="62">
        <f t="shared" si="4"/>
        <v>0</v>
      </c>
      <c r="J48" s="21"/>
    </row>
    <row r="49" spans="2:10" ht="15.75">
      <c r="B49" s="55" t="s">
        <v>2128</v>
      </c>
      <c r="C49" s="58" t="s">
        <v>1025</v>
      </c>
      <c r="D49" s="45"/>
      <c r="E49" s="53">
        <f t="shared" si="3"/>
        <v>1</v>
      </c>
      <c r="F49" s="62">
        <f t="shared" si="4"/>
        <v>0</v>
      </c>
      <c r="J49" s="21"/>
    </row>
    <row r="50" spans="2:4" ht="15.75">
      <c r="B50" s="55" t="s">
        <v>1027</v>
      </c>
      <c r="C50" s="56" t="s">
        <v>1028</v>
      </c>
      <c r="D50" s="57">
        <f>SUM(D51:D54,D57)</f>
        <v>47893.48</v>
      </c>
    </row>
    <row r="51" spans="2:4" ht="15.75">
      <c r="B51" s="59" t="s">
        <v>2129</v>
      </c>
      <c r="C51" s="60" t="s">
        <v>111</v>
      </c>
      <c r="D51" s="40">
        <v>47893.48</v>
      </c>
    </row>
    <row r="52" spans="2:5" ht="15.75">
      <c r="B52" s="59" t="s">
        <v>2130</v>
      </c>
      <c r="C52" s="60" t="s">
        <v>1033</v>
      </c>
      <c r="D52" s="40">
        <v>0</v>
      </c>
      <c r="E52" s="53">
        <f>IF(D52="",1,0)</f>
        <v>0</v>
      </c>
    </row>
    <row r="53" spans="2:4" ht="15.75">
      <c r="B53" s="59" t="s">
        <v>2131</v>
      </c>
      <c r="C53" s="60" t="s">
        <v>1036</v>
      </c>
      <c r="D53" s="40">
        <v>0</v>
      </c>
    </row>
    <row r="54" spans="2:5" ht="15.75">
      <c r="B54" s="59" t="s">
        <v>2132</v>
      </c>
      <c r="C54" s="60" t="s">
        <v>1039</v>
      </c>
      <c r="D54" s="61">
        <f>+D55-D56</f>
        <v>0</v>
      </c>
      <c r="E54" s="53">
        <f>IF(D54="",1,0)</f>
        <v>0</v>
      </c>
    </row>
    <row r="55" spans="2:4" ht="15.75">
      <c r="B55" s="59" t="s">
        <v>2162</v>
      </c>
      <c r="C55" s="211" t="s">
        <v>2160</v>
      </c>
      <c r="D55" s="40">
        <v>0</v>
      </c>
    </row>
    <row r="56" spans="2:4" ht="15.75">
      <c r="B56" s="59" t="s">
        <v>2163</v>
      </c>
      <c r="C56" s="211" t="s">
        <v>2161</v>
      </c>
      <c r="D56" s="40">
        <v>0</v>
      </c>
    </row>
    <row r="57" spans="2:5" ht="15.75">
      <c r="B57" s="59" t="s">
        <v>2133</v>
      </c>
      <c r="C57" s="60" t="s">
        <v>1554</v>
      </c>
      <c r="D57" s="61">
        <f>SUM(D58:D67)</f>
        <v>0</v>
      </c>
      <c r="E57" s="53">
        <f>IF(D57="",1,0)</f>
        <v>0</v>
      </c>
    </row>
    <row r="58" spans="2:5" ht="15.75">
      <c r="B58" s="59" t="s">
        <v>2134</v>
      </c>
      <c r="C58" s="68"/>
      <c r="D58" s="40"/>
      <c r="E58" s="53">
        <f>IF(D58="",1,0)</f>
        <v>1</v>
      </c>
    </row>
    <row r="59" spans="2:4" ht="15.75">
      <c r="B59" s="59" t="s">
        <v>2135</v>
      </c>
      <c r="C59" s="68"/>
      <c r="D59" s="40"/>
    </row>
    <row r="60" spans="2:10" ht="15.75">
      <c r="B60" s="59" t="s">
        <v>2136</v>
      </c>
      <c r="C60" s="68"/>
      <c r="D60" s="40"/>
      <c r="E60" s="53">
        <f aca="true" t="shared" si="5" ref="E60:E68">IF(D60="",1,0)</f>
        <v>1</v>
      </c>
      <c r="F60" s="62">
        <f>IF(AND(AND(D60&lt;&gt;"",D60&lt;&gt;0),C60=""),1,0)</f>
        <v>0</v>
      </c>
      <c r="J60" s="21"/>
    </row>
    <row r="61" spans="2:10" ht="15.75">
      <c r="B61" s="59" t="s">
        <v>2137</v>
      </c>
      <c r="C61" s="68"/>
      <c r="D61" s="40"/>
      <c r="E61" s="53">
        <f t="shared" si="5"/>
        <v>1</v>
      </c>
      <c r="F61" s="62">
        <f aca="true" t="shared" si="6" ref="F61:F68">IF(AND(AND(D61&lt;&gt;"",D61&lt;&gt;0),C61=""),1,0)</f>
        <v>0</v>
      </c>
      <c r="J61" s="21"/>
    </row>
    <row r="62" spans="2:10" ht="15.75">
      <c r="B62" s="59" t="s">
        <v>2138</v>
      </c>
      <c r="C62" s="68"/>
      <c r="D62" s="40"/>
      <c r="E62" s="53">
        <f t="shared" si="5"/>
        <v>1</v>
      </c>
      <c r="F62" s="62">
        <f t="shared" si="6"/>
        <v>0</v>
      </c>
      <c r="J62" s="21"/>
    </row>
    <row r="63" spans="2:10" ht="15.75">
      <c r="B63" s="59" t="s">
        <v>2139</v>
      </c>
      <c r="C63" s="68"/>
      <c r="D63" s="40"/>
      <c r="E63" s="53">
        <f t="shared" si="5"/>
        <v>1</v>
      </c>
      <c r="F63" s="62">
        <f t="shared" si="6"/>
        <v>0</v>
      </c>
      <c r="J63" s="21"/>
    </row>
    <row r="64" spans="2:10" ht="15.75">
      <c r="B64" s="59" t="s">
        <v>2140</v>
      </c>
      <c r="C64" s="68"/>
      <c r="D64" s="40"/>
      <c r="E64" s="53">
        <f t="shared" si="5"/>
        <v>1</v>
      </c>
      <c r="F64" s="62">
        <f t="shared" si="6"/>
        <v>0</v>
      </c>
      <c r="J64" s="21"/>
    </row>
    <row r="65" spans="2:10" ht="15.75">
      <c r="B65" s="59" t="s">
        <v>2141</v>
      </c>
      <c r="C65" s="68"/>
      <c r="D65" s="40"/>
      <c r="E65" s="53">
        <f t="shared" si="5"/>
        <v>1</v>
      </c>
      <c r="F65" s="62">
        <f t="shared" si="6"/>
        <v>0</v>
      </c>
      <c r="J65" s="21"/>
    </row>
    <row r="66" spans="2:10" ht="15.75">
      <c r="B66" s="59" t="s">
        <v>2142</v>
      </c>
      <c r="C66" s="68"/>
      <c r="D66" s="40"/>
      <c r="E66" s="53">
        <f t="shared" si="5"/>
        <v>1</v>
      </c>
      <c r="F66" s="62">
        <f t="shared" si="6"/>
        <v>0</v>
      </c>
      <c r="J66" s="21"/>
    </row>
    <row r="67" spans="2:10" ht="15.75">
      <c r="B67" s="59" t="s">
        <v>2143</v>
      </c>
      <c r="C67" s="68"/>
      <c r="D67" s="40"/>
      <c r="E67" s="53">
        <f t="shared" si="5"/>
        <v>1</v>
      </c>
      <c r="F67" s="62">
        <f t="shared" si="6"/>
        <v>0</v>
      </c>
      <c r="J67" s="21"/>
    </row>
    <row r="68" spans="2:10" ht="15.75">
      <c r="B68" s="55" t="s">
        <v>1063</v>
      </c>
      <c r="C68" s="56" t="s">
        <v>1865</v>
      </c>
      <c r="D68" s="57">
        <f>D10-D50</f>
        <v>19309409.61</v>
      </c>
      <c r="E68" s="53">
        <f t="shared" si="5"/>
        <v>0</v>
      </c>
      <c r="F68" s="62">
        <f t="shared" si="6"/>
        <v>0</v>
      </c>
      <c r="J68" s="21"/>
    </row>
    <row r="69" spans="2:4" ht="15.75">
      <c r="B69" s="63"/>
      <c r="C69" s="54"/>
      <c r="D69" s="64"/>
    </row>
    <row r="70" spans="2:4" ht="15.75">
      <c r="B70" s="63"/>
      <c r="C70" s="54"/>
      <c r="D70" s="64"/>
    </row>
    <row r="71" ht="15.75">
      <c r="C71" s="54"/>
    </row>
    <row r="72" ht="15.75">
      <c r="C72" s="54"/>
    </row>
    <row r="73" ht="15.75">
      <c r="C73" s="54"/>
    </row>
    <row r="74" ht="15.75">
      <c r="C74" s="54"/>
    </row>
    <row r="75" ht="15.75">
      <c r="C75" s="54"/>
    </row>
    <row r="76" ht="15.75">
      <c r="C76" s="54"/>
    </row>
    <row r="77" ht="15.75">
      <c r="C77" s="54"/>
    </row>
    <row r="78" ht="15.75">
      <c r="C78" s="54"/>
    </row>
    <row r="79" ht="15.75">
      <c r="C79" s="54"/>
    </row>
    <row r="80" ht="15.75">
      <c r="C80" s="54"/>
    </row>
    <row r="81" ht="15.75">
      <c r="C81" s="54"/>
    </row>
    <row r="82" ht="15.75">
      <c r="C82" s="54"/>
    </row>
    <row r="83" ht="15.75">
      <c r="C83" s="54"/>
    </row>
    <row r="84" ht="15.75">
      <c r="C84" s="54"/>
    </row>
    <row r="85" ht="15.75">
      <c r="C85" s="54"/>
    </row>
    <row r="86" ht="15.75">
      <c r="C86" s="54"/>
    </row>
    <row r="87" ht="15.75">
      <c r="C87" s="54"/>
    </row>
    <row r="88" ht="15.75">
      <c r="C88" s="54"/>
    </row>
    <row r="89" ht="15.75">
      <c r="C89" s="54"/>
    </row>
    <row r="90" ht="15.75">
      <c r="C90" s="54"/>
    </row>
    <row r="91" ht="15.75">
      <c r="C91" s="54"/>
    </row>
    <row r="103" spans="3:4" ht="15.75">
      <c r="C103" s="66"/>
      <c r="D103" s="52"/>
    </row>
  </sheetData>
  <sheetProtection password="C61A" sheet="1" selectLockedCells="1"/>
  <mergeCells count="4">
    <mergeCell ref="B6:D6"/>
    <mergeCell ref="B2:D2"/>
    <mergeCell ref="B3:D3"/>
    <mergeCell ref="B7:D7"/>
  </mergeCells>
  <conditionalFormatting sqref="D9 D31">
    <cfRule type="expression" priority="2" dxfId="140" stopIfTrue="1">
      <formula>$F9&lt;&gt;$I9</formula>
    </cfRule>
  </conditionalFormatting>
  <conditionalFormatting sqref="J20:J29">
    <cfRule type="expression" priority="3" dxfId="140" stopIfTrue="1">
      <formula>AND(#REF!&lt;&gt;"x",J20&lt;&gt;T20)</formula>
    </cfRule>
  </conditionalFormatting>
  <conditionalFormatting sqref="J40:J49">
    <cfRule type="expression" priority="4" dxfId="140" stopIfTrue="1">
      <formula>AND(#REF!&lt;&gt;"x",J40&lt;&gt;T30)</formula>
    </cfRule>
  </conditionalFormatting>
  <conditionalFormatting sqref="J60:J68">
    <cfRule type="expression" priority="5" dxfId="140" stopIfTrue="1">
      <formula>AND(#REF!&lt;&gt;"x",J60&lt;&gt;T40)</formula>
    </cfRule>
  </conditionalFormatting>
  <conditionalFormatting sqref="D103 C21:C30 C32:C48 C50:C68 C60:D68 D10:D30 D32:D49 D51:D67">
    <cfRule type="cellIs" priority="6" dxfId="144" operator="equal" stopIfTrue="1">
      <formula>""</formula>
    </cfRule>
  </conditionalFormatting>
  <conditionalFormatting sqref="C103">
    <cfRule type="cellIs" priority="7" dxfId="144" operator="equal" stopIfTrue="1">
      <formula>""</formula>
    </cfRule>
  </conditionalFormatting>
  <conditionalFormatting sqref="B10:B68">
    <cfRule type="expression" priority="8" dxfId="143" stopIfTrue="1">
      <formula>OR(#REF!&gt;0,#REF!&lt;0)</formula>
    </cfRule>
  </conditionalFormatting>
  <conditionalFormatting sqref="D30">
    <cfRule type="cellIs" priority="1" dxfId="144" operator="equal" stopIfTrue="1">
      <formula>""</formula>
    </cfRule>
  </conditionalFormatting>
  <dataValidations count="4">
    <dataValidation type="decimal" operator="lessThan" allowBlank="1" showInputMessage="1" showErrorMessage="1" sqref="D103 D10:D19 D32:D38 D49:D55 D57">
      <formula1>999999999999</formula1>
    </dataValidation>
    <dataValidation type="decimal" operator="lessThan" allowBlank="1" showInputMessage="1" showErrorMessage="1" promptTitle="Descrição" prompt="A descrição da despesa referente ao valor digitado nesse campo deverá ser informada." sqref="D20">
      <formula1>999999999999</formula1>
    </dataValidation>
    <dataValidation type="decimal" operator="lessThan" allowBlank="1" showInputMessage="1" showErrorMessage="1" promptTitle="TCE - Aplicativo de Informações:" prompt="Informe também, no campo ao lado, a descrição da despesa referente ao valor digitado." sqref="D21:D30 D39:D48 D58:D67">
      <formula1>999999999999</formula1>
    </dataValidation>
    <dataValidation type="decimal" operator="greaterThanOrEqual" allowBlank="1" showInputMessage="1" showErrorMessage="1" errorTitle="Aplicativo de Informações" error="Este campo admite apenas valores positivos. O total (item 02.04.01) considerará a natureza redutora desta conta." sqref="D56">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Waldir</cp:lastModifiedBy>
  <cp:lastPrinted>2016-03-02T12:44:26Z</cp:lastPrinted>
  <dcterms:created xsi:type="dcterms:W3CDTF">2010-03-02T11:44:00Z</dcterms:created>
  <dcterms:modified xsi:type="dcterms:W3CDTF">2017-03-24T17:32:47Z</dcterms:modified>
  <cp:category/>
  <cp:version/>
  <cp:contentType/>
  <cp:contentStatus/>
</cp:coreProperties>
</file>